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mc:AlternateContent xmlns:mc="http://schemas.openxmlformats.org/markup-compatibility/2006">
    <mc:Choice Requires="x15">
      <x15ac:absPath xmlns:x15ac="http://schemas.microsoft.com/office/spreadsheetml/2010/11/ac" url="D:\项目资料\有限合伙企业\合川合作事项\宏顶兴合-银翔处置-合伙\合伙企业事项\AA宏顶兴合一揽子退出方案\渝康公司内部流程\处置公告\"/>
    </mc:Choice>
  </mc:AlternateContent>
  <xr:revisionPtr revIDLastSave="0" documentId="8_{32CE668E-0A6F-48E5-AF18-4F5A1D9CD162}" xr6:coauthVersionLast="47" xr6:coauthVersionMax="47" xr10:uidLastSave="{00000000-0000-0000-0000-000000000000}"/>
  <bookViews>
    <workbookView xWindow="-98" yWindow="-98" windowWidth="19095" windowHeight="12196" tabRatio="480" xr2:uid="{00000000-000D-0000-FFFF-FFFF00000000}"/>
  </bookViews>
  <sheets>
    <sheet name="Sheet1" sheetId="1" r:id="rId1"/>
  </sheets>
  <definedNames>
    <definedName name="_xlnm._FilterDatabase" localSheetId="0" hidden="1">Sheet1!$A$3:$W$153</definedName>
    <definedName name="_xlnm.Print_Area" localSheetId="0">Sheet1!$A$1:$Q$153</definedName>
    <definedName name="_xlnm.Print_Titles" localSheetId="0">Sheet1!$1:$3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53" i="1" l="1"/>
  <c r="G153" i="1"/>
  <c r="E153" i="1"/>
  <c r="G152" i="1"/>
  <c r="E152" i="1"/>
  <c r="G151" i="1"/>
  <c r="C136" i="1"/>
  <c r="C132" i="1"/>
  <c r="C130" i="1"/>
  <c r="C127" i="1"/>
  <c r="C124" i="1"/>
  <c r="C122" i="1"/>
  <c r="C120" i="1"/>
  <c r="C116" i="1"/>
  <c r="C79" i="1"/>
  <c r="C78" i="1"/>
  <c r="C76" i="1"/>
  <c r="C75" i="1"/>
  <c r="C74" i="1"/>
  <c r="C73" i="1"/>
  <c r="C72" i="1"/>
  <c r="C71" i="1"/>
  <c r="C69" i="1"/>
  <c r="C68" i="1"/>
  <c r="C60" i="1"/>
  <c r="C58" i="1"/>
  <c r="C57" i="1"/>
  <c r="C54" i="1"/>
  <c r="C51" i="1"/>
  <c r="C47" i="1"/>
  <c r="C48" i="1"/>
  <c r="C49" i="1"/>
  <c r="C50" i="1"/>
  <c r="C44" i="1"/>
  <c r="C45" i="1"/>
  <c r="C46" i="1"/>
  <c r="C39" i="1"/>
  <c r="C40" i="1"/>
  <c r="C41" i="1"/>
  <c r="C42" i="1"/>
  <c r="C43" i="1"/>
  <c r="C34" i="1"/>
  <c r="C35" i="1"/>
  <c r="C36" i="1"/>
  <c r="C37" i="1"/>
  <c r="C38" i="1"/>
  <c r="C31" i="1"/>
  <c r="C32" i="1"/>
  <c r="C33" i="1"/>
  <c r="C30" i="1"/>
  <c r="C29" i="1"/>
  <c r="C22" i="1"/>
  <c r="C18" i="1"/>
  <c r="C17" i="1"/>
  <c r="C15" i="1"/>
  <c r="C9" i="1"/>
  <c r="C7" i="1"/>
  <c r="C4" i="1"/>
  <c r="E150" i="1"/>
  <c r="G138" i="1"/>
  <c r="G150" i="1" s="1"/>
  <c r="F137" i="1"/>
  <c r="E137" i="1"/>
  <c r="G136" i="1"/>
  <c r="G137" i="1" s="1"/>
  <c r="F135" i="1"/>
  <c r="E135" i="1"/>
  <c r="M133" i="1"/>
  <c r="P133" i="1" s="1"/>
  <c r="P135" i="1" s="1"/>
  <c r="G132" i="1"/>
  <c r="G135" i="1" s="1"/>
  <c r="F131" i="1"/>
  <c r="E131" i="1"/>
  <c r="G130" i="1"/>
  <c r="G131" i="1" s="1"/>
  <c r="F129" i="1"/>
  <c r="E129" i="1"/>
  <c r="M128" i="1"/>
  <c r="M127" i="1"/>
  <c r="P127" i="1" s="1"/>
  <c r="G127" i="1"/>
  <c r="O126" i="1"/>
  <c r="P126" i="1" s="1"/>
  <c r="O125" i="1"/>
  <c r="P125" i="1" s="1"/>
  <c r="P129" i="1" s="1"/>
  <c r="G124" i="1"/>
  <c r="F123" i="1"/>
  <c r="G122" i="1"/>
  <c r="G123" i="1" s="1"/>
  <c r="F121" i="1"/>
  <c r="M120" i="1"/>
  <c r="P120" i="1" s="1"/>
  <c r="P121" i="1" s="1"/>
  <c r="G120" i="1"/>
  <c r="G121" i="1" s="1"/>
  <c r="F119" i="1"/>
  <c r="E119" i="1"/>
  <c r="G116" i="1"/>
  <c r="M115" i="1"/>
  <c r="P115" i="1" s="1"/>
  <c r="M114" i="1"/>
  <c r="P114" i="1" s="1"/>
  <c r="M113" i="1"/>
  <c r="P113" i="1" s="1"/>
  <c r="M112" i="1"/>
  <c r="P112" i="1" s="1"/>
  <c r="M111" i="1"/>
  <c r="P111" i="1" s="1"/>
  <c r="M110" i="1"/>
  <c r="P110" i="1" s="1"/>
  <c r="M109" i="1"/>
  <c r="P109" i="1" s="1"/>
  <c r="M108" i="1"/>
  <c r="P108" i="1" s="1"/>
  <c r="M107" i="1"/>
  <c r="P107" i="1" s="1"/>
  <c r="M106" i="1"/>
  <c r="P106" i="1" s="1"/>
  <c r="M105" i="1"/>
  <c r="P105" i="1" s="1"/>
  <c r="M104" i="1"/>
  <c r="P104" i="1" s="1"/>
  <c r="M103" i="1"/>
  <c r="P103" i="1" s="1"/>
  <c r="M102" i="1"/>
  <c r="P102" i="1" s="1"/>
  <c r="M101" i="1"/>
  <c r="P101" i="1" s="1"/>
  <c r="M100" i="1"/>
  <c r="P100" i="1" s="1"/>
  <c r="M99" i="1"/>
  <c r="P99" i="1" s="1"/>
  <c r="M98" i="1"/>
  <c r="P98" i="1" s="1"/>
  <c r="M97" i="1"/>
  <c r="P97" i="1" s="1"/>
  <c r="M96" i="1"/>
  <c r="P96" i="1" s="1"/>
  <c r="M95" i="1"/>
  <c r="P95" i="1" s="1"/>
  <c r="M94" i="1"/>
  <c r="P94" i="1" s="1"/>
  <c r="M93" i="1"/>
  <c r="P93" i="1" s="1"/>
  <c r="M92" i="1"/>
  <c r="P92" i="1" s="1"/>
  <c r="M91" i="1"/>
  <c r="P91" i="1" s="1"/>
  <c r="M90" i="1"/>
  <c r="P90" i="1" s="1"/>
  <c r="P89" i="1"/>
  <c r="P88" i="1"/>
  <c r="P87" i="1"/>
  <c r="P86" i="1"/>
  <c r="P85" i="1"/>
  <c r="P84" i="1"/>
  <c r="P83" i="1"/>
  <c r="P82" i="1"/>
  <c r="P81" i="1"/>
  <c r="O80" i="1"/>
  <c r="P80" i="1" s="1"/>
  <c r="G80" i="1"/>
  <c r="G79" i="1"/>
  <c r="G78" i="1"/>
  <c r="O77" i="1"/>
  <c r="P77" i="1" s="1"/>
  <c r="G77" i="1"/>
  <c r="G76" i="1"/>
  <c r="G75" i="1"/>
  <c r="O74" i="1"/>
  <c r="P74" i="1" s="1"/>
  <c r="G74" i="1"/>
  <c r="G73" i="1"/>
  <c r="G72" i="1"/>
  <c r="G71" i="1"/>
  <c r="F70" i="1"/>
  <c r="E70" i="1"/>
  <c r="G69" i="1"/>
  <c r="G68" i="1"/>
  <c r="P61" i="1"/>
  <c r="P60" i="1"/>
  <c r="G60" i="1"/>
  <c r="F59" i="1"/>
  <c r="E59" i="1"/>
  <c r="G58" i="1"/>
  <c r="G57" i="1"/>
  <c r="M56" i="1"/>
  <c r="P56" i="1" s="1"/>
  <c r="M55" i="1"/>
  <c r="P55" i="1" s="1"/>
  <c r="M54" i="1"/>
  <c r="P54" i="1" s="1"/>
  <c r="G54" i="1"/>
  <c r="F53" i="1"/>
  <c r="M52" i="1"/>
  <c r="P52" i="1" s="1"/>
  <c r="M51" i="1"/>
  <c r="P51" i="1" s="1"/>
  <c r="G51" i="1"/>
  <c r="G50" i="1"/>
  <c r="G49" i="1"/>
  <c r="G48" i="1"/>
  <c r="G47" i="1"/>
  <c r="G46" i="1"/>
  <c r="G45" i="1"/>
  <c r="G44" i="1"/>
  <c r="G43" i="1"/>
  <c r="G42" i="1"/>
  <c r="G41" i="1"/>
  <c r="G40" i="1"/>
  <c r="G39" i="1"/>
  <c r="G38" i="1"/>
  <c r="G37" i="1"/>
  <c r="G36" i="1"/>
  <c r="G35" i="1"/>
  <c r="G34" i="1"/>
  <c r="G33" i="1"/>
  <c r="E32" i="1"/>
  <c r="G32" i="1" s="1"/>
  <c r="G31" i="1"/>
  <c r="E30" i="1"/>
  <c r="G30" i="1" s="1"/>
  <c r="G29" i="1"/>
  <c r="P28" i="1"/>
  <c r="M27" i="1"/>
  <c r="P27" i="1" s="1"/>
  <c r="M26" i="1"/>
  <c r="P26" i="1" s="1"/>
  <c r="M25" i="1"/>
  <c r="P25" i="1" s="1"/>
  <c r="M24" i="1"/>
  <c r="P24" i="1" s="1"/>
  <c r="M23" i="1"/>
  <c r="M22" i="1"/>
  <c r="G22" i="1"/>
  <c r="F21" i="1"/>
  <c r="E21" i="1"/>
  <c r="G18" i="1"/>
  <c r="M17" i="1"/>
  <c r="P17" i="1" s="1"/>
  <c r="G17" i="1"/>
  <c r="G15" i="1"/>
  <c r="O14" i="1"/>
  <c r="P14" i="1" s="1"/>
  <c r="O13" i="1"/>
  <c r="P13" i="1" s="1"/>
  <c r="O12" i="1"/>
  <c r="P12" i="1" s="1"/>
  <c r="P11" i="1"/>
  <c r="P10" i="1"/>
  <c r="M9" i="1"/>
  <c r="P9" i="1" s="1"/>
  <c r="G9" i="1"/>
  <c r="P8" i="1"/>
  <c r="G7" i="1"/>
  <c r="F6" i="1"/>
  <c r="M5" i="1"/>
  <c r="P5" i="1" s="1"/>
  <c r="P4" i="1"/>
  <c r="G4" i="1"/>
  <c r="G6" i="1" s="1"/>
  <c r="G70" i="1" l="1"/>
  <c r="P53" i="1"/>
  <c r="P70" i="1"/>
  <c r="P59" i="1"/>
  <c r="G21" i="1"/>
  <c r="G119" i="1"/>
  <c r="G53" i="1"/>
  <c r="G59" i="1"/>
  <c r="P6" i="1"/>
  <c r="G129" i="1"/>
  <c r="P119" i="1"/>
  <c r="P21" i="1"/>
  <c r="E53" i="1"/>
  <c r="P153"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LQ</author>
  </authors>
  <commentList>
    <comment ref="L8" authorId="0" shapeId="0" xr:uid="{00000000-0006-0000-0000-000001000000}">
      <text>
        <r>
          <rPr>
            <b/>
            <sz val="9"/>
            <rFont val="宋体"/>
            <charset val="134"/>
          </rPr>
          <t>LQ:</t>
        </r>
        <r>
          <rPr>
            <sz val="9"/>
            <rFont val="宋体"/>
            <charset val="134"/>
          </rPr>
          <t xml:space="preserve">
取评估平均值</t>
        </r>
      </text>
    </comment>
    <comment ref="P22" authorId="0" shapeId="0" xr:uid="{00000000-0006-0000-0000-000002000000}">
      <text>
        <r>
          <rPr>
            <b/>
            <sz val="9"/>
            <rFont val="宋体"/>
            <charset val="134"/>
          </rPr>
          <t>LQ:</t>
        </r>
        <r>
          <rPr>
            <sz val="9"/>
            <rFont val="宋体"/>
            <charset val="134"/>
          </rPr>
          <t xml:space="preserve">
包含未办证厂房面积225723.97平方米，评估价值36115.84万元；</t>
        </r>
      </text>
    </comment>
    <comment ref="L28" authorId="0" shapeId="0" xr:uid="{00000000-0006-0000-0000-000003000000}">
      <text>
        <r>
          <rPr>
            <b/>
            <sz val="9"/>
            <rFont val="宋体"/>
            <charset val="134"/>
          </rPr>
          <t>LQ:</t>
        </r>
        <r>
          <rPr>
            <sz val="9"/>
            <rFont val="宋体"/>
            <charset val="134"/>
          </rPr>
          <t xml:space="preserve">
取评估平均值</t>
        </r>
      </text>
    </comment>
    <comment ref="L81" authorId="0" shapeId="0" xr:uid="{00000000-0006-0000-0000-000004000000}">
      <text>
        <r>
          <rPr>
            <b/>
            <sz val="9"/>
            <rFont val="宋体"/>
            <charset val="134"/>
          </rPr>
          <t>LQ:</t>
        </r>
        <r>
          <rPr>
            <sz val="9"/>
            <rFont val="宋体"/>
            <charset val="134"/>
          </rPr>
          <t xml:space="preserve">
取评估平均值</t>
        </r>
      </text>
    </comment>
  </commentList>
</comments>
</file>

<file path=xl/sharedStrings.xml><?xml version="1.0" encoding="utf-8"?>
<sst xmlns="http://schemas.openxmlformats.org/spreadsheetml/2006/main" count="1021" uniqueCount="326">
  <si>
    <t>宏顶兴合项下债权及抵押资产处置工作表</t>
  </si>
  <si>
    <t>序号</t>
  </si>
  <si>
    <t>原债权人名称</t>
  </si>
  <si>
    <t>贷款主体</t>
  </si>
  <si>
    <t>债权情况</t>
  </si>
  <si>
    <t>抵押担保</t>
  </si>
  <si>
    <t>保证担保</t>
  </si>
  <si>
    <t>处置方式</t>
  </si>
  <si>
    <t>债权本金（万元）</t>
  </si>
  <si>
    <t>利息（万元）</t>
  </si>
  <si>
    <t>本息合计（万元）</t>
  </si>
  <si>
    <t>权利人</t>
  </si>
  <si>
    <t>产权证号</t>
  </si>
  <si>
    <t>坐落</t>
  </si>
  <si>
    <t>建筑面积
（㎡）</t>
  </si>
  <si>
    <t>房屋单价（元/m²、个）</t>
  </si>
  <si>
    <t>房地产/建筑物评估总价（万元）</t>
  </si>
  <si>
    <t>土地评估单价（元/m²）</t>
  </si>
  <si>
    <t>土地评估总价（万元）</t>
  </si>
  <si>
    <t>房地合计
（万元）</t>
  </si>
  <si>
    <t>债权是否
转让给合川</t>
  </si>
  <si>
    <t>债权是否转让给银翔集团</t>
  </si>
  <si>
    <t>债权是否留在宏顶兴合</t>
  </si>
  <si>
    <t>抵押物转让
或者解押</t>
  </si>
  <si>
    <t>解除保证责任</t>
  </si>
  <si>
    <t>中国光大银行股份有限公司重庆分行</t>
  </si>
  <si>
    <t>重庆银翔摩托车（集团）有限公司</t>
  </si>
  <si>
    <t>重庆银翔房地产开发有限公司</t>
  </si>
  <si>
    <t>渝（2022）合川区不动产权第000306306号</t>
  </si>
  <si>
    <t>合川区土场镇银翔大道200号负1层地下停车库</t>
  </si>
  <si>
    <t>4万/个</t>
  </si>
  <si>
    <t>重庆银翔实业集团有限公司、龙富勇、翁光敏、张平、张先利保证</t>
  </si>
  <si>
    <t>否</t>
  </si>
  <si>
    <t>是</t>
  </si>
  <si>
    <t>达到约定条件后，宏顶兴合解押，抵押物释放给银翔集团</t>
  </si>
  <si>
    <t>达到约定条件后，宏顶兴合解除银翔集团关联公司及相关人员的担保责任，按合川交通指示参与北汽瑞翔司法重整工作</t>
  </si>
  <si>
    <t>渝（2022）合川区不动产权第000306305号</t>
  </si>
  <si>
    <t>合川区土场镇银翔大道194号超市（盛世豪庭）</t>
  </si>
  <si>
    <t>宏顶兴合直接解押，抵押物用于抵债</t>
  </si>
  <si>
    <t>小计</t>
  </si>
  <si>
    <t>中信银行股份有限公司重庆分行</t>
  </si>
  <si>
    <t>重庆迈丰动力机械有限公司</t>
  </si>
  <si>
    <t>重庆固地实业有限公司</t>
  </si>
  <si>
    <t>渝（2022）两江新区不动产权第000452075号</t>
  </si>
  <si>
    <t>聚信美5楼
（二顺位）</t>
  </si>
  <si>
    <t>——</t>
  </si>
  <si>
    <t>重庆银翔摩托车（集团）有限公司、重庆银翔实业集团有限公司、重庆银翔房地产开发有限公司、重庆固地实业有限公司、龙富勇、翁光敏、华建农担保</t>
  </si>
  <si>
    <t>渝（2016）合川区不动产权第001062489号-1062512号</t>
  </si>
  <si>
    <t>盛世华庭底商门市24处</t>
  </si>
  <si>
    <t>北汽银翔汽车有限公司</t>
  </si>
  <si>
    <t>聚信美5楼</t>
  </si>
  <si>
    <t>重庆银翔实业集团有限公司、重庆银翔摩托车（集团）有限公司、重庆银翔房地产开发有限公司、重庆固地实业有限公司、重庆比速汽车有限公司、龙富勇、翁光敏担保</t>
  </si>
  <si>
    <t>达到约定条件后，合川交通公司解除银翔集团关联公司及相关人员的担保责任</t>
  </si>
  <si>
    <t>204房地证2015字第19233号</t>
  </si>
  <si>
    <t>合川区土场镇银翔大道206号附1号（RDC库房）</t>
  </si>
  <si>
    <t>抵押物随主债权一并转让给合川</t>
  </si>
  <si>
    <t>204房地证2015字第19232号</t>
  </si>
  <si>
    <t>合川区土场镇银翔大道206号附3号（涂装车间）</t>
  </si>
  <si>
    <t>204房地证2011字第05234号</t>
  </si>
  <si>
    <t>合川区土场镇三口村A地块（停车场）</t>
  </si>
  <si>
    <t>重庆银翔长元房地产开发有限公司</t>
  </si>
  <si>
    <t>204房地证2014字第25948号</t>
  </si>
  <si>
    <t>合川区土场镇银翔新城（地块编号HC14-115-19）</t>
  </si>
  <si>
    <t>达到约定条件后，合川交通解押，抵押物释放给银翔集团</t>
  </si>
  <si>
    <t>204房地证2014字第25949号</t>
  </si>
  <si>
    <t>合川区土场镇银翔新城（地块编号HC14-115-17）</t>
  </si>
  <si>
    <t>重庆比速汽车有限公司</t>
  </si>
  <si>
    <t>204房地证2014字第25948号（第二顺位）</t>
  </si>
  <si>
    <t>合川土场</t>
  </si>
  <si>
    <t>重庆银翔实业集团有限公司、重庆银翔摩托车（集团）有限公司、重庆银翔长元房地产开发有限公司、龙富勇、翁光敏担保</t>
  </si>
  <si>
    <t>204房地证2014字第25949号（第二顺位）</t>
  </si>
  <si>
    <t>重庆凯特动力科技有限公司</t>
  </si>
  <si>
    <t>渝（2021）两江新区不动产权第000817457号等22个证</t>
  </si>
  <si>
    <t>北部新区金开大道1226号第6层商业用房</t>
  </si>
  <si>
    <t>重庆幻速汽车销售有限公司、重庆比速汽车有限公司、重庆银翔实业集团有限公司、重庆银翔摩托车（集团）有限公司、重庆固地实业有限公司、龙富勇、翁光敏担保</t>
  </si>
  <si>
    <t>重庆比速汽车销售有限公司</t>
  </si>
  <si>
    <t>204房地证2015字第19232号第二顺位</t>
  </si>
  <si>
    <t>重庆比速汽车有限公司、重庆银翔摩托车（集团）有限公司、重庆比速汽车有限公司、龙富勇、翁光敏、雷泰强担保</t>
  </si>
  <si>
    <t>达到约定条件后，合川交通公司解除银翔集团
关联公司及相关人员的担保责任</t>
  </si>
  <si>
    <t>204房地证2015字第19233号第二顺位</t>
  </si>
  <si>
    <t>204房地证2011字第05234号第二顺位</t>
  </si>
  <si>
    <t>兴业银行股份有限公司重庆分行</t>
  </si>
  <si>
    <t>渝（2016）合川区不动产权第000591477号</t>
  </si>
  <si>
    <t>北汽涂装厂房</t>
  </si>
  <si>
    <t>龙富勇、翁光敏</t>
  </si>
  <si>
    <r>
      <rPr>
        <sz val="9"/>
        <color theme="1"/>
        <rFont val="等线"/>
        <charset val="134"/>
        <scheme val="minor"/>
      </rPr>
      <t>渝（2016）合川区不动产权第</t>
    </r>
    <r>
      <rPr>
        <sz val="9"/>
        <rFont val="等线"/>
        <charset val="134"/>
        <scheme val="minor"/>
      </rPr>
      <t>000591478号</t>
    </r>
  </si>
  <si>
    <t>北汽装配厂房</t>
  </si>
  <si>
    <t>重庆银翔实业集团有限公司</t>
  </si>
  <si>
    <t>204房地证2015字第31091号</t>
  </si>
  <si>
    <t>合川区土场镇银翔大道203号附2号（幻速部品2号宿舍）</t>
  </si>
  <si>
    <t>抵押物随主债权一并转让给合川（最终用于抵债）</t>
  </si>
  <si>
    <t>204房地证2015字第31086号</t>
  </si>
  <si>
    <t>合川区土场镇银翔大道203号附1号（幻速部品1号宿舍）</t>
  </si>
  <si>
    <t>204房地证2015字第31080号</t>
  </si>
  <si>
    <t>合川区土场镇银翔大道203号附4号（幻速部品3号厂房）</t>
  </si>
  <si>
    <t>渝（2017）合川区不动产权第000484355号</t>
  </si>
  <si>
    <t>合川区土场镇银翔大道203号附3号（幻速部品销售大楼）</t>
  </si>
  <si>
    <t>重庆银翔投资开发有限公司</t>
  </si>
  <si>
    <t>渝（2018）合川区不动产权第000358356号等共31个房产</t>
  </si>
  <si>
    <t>合川区土场镇银翔大道（盛世庭园）31处底商门市</t>
  </si>
  <si>
    <t>海阳东丞电装有限公司</t>
  </si>
  <si>
    <t>抵押担保同上</t>
  </si>
  <si>
    <t>银翔实业、银翔摩托车、龙富勇、翁光敏</t>
  </si>
  <si>
    <t>重庆世纪精匠汽车配件有限公司</t>
  </si>
  <si>
    <t>芜湖安瑞光电有限公司</t>
  </si>
  <si>
    <t>/</t>
  </si>
  <si>
    <t>注意：该笔债权已转旭辉后，由旭辉与安瑞光电达成和解。</t>
  </si>
  <si>
    <t>重庆常廷汽车零部件有限公司</t>
  </si>
  <si>
    <t>重庆欧腾机电有限公司</t>
  </si>
  <si>
    <t>重庆捷事捷汽车部件有限公司</t>
  </si>
  <si>
    <t>重庆平创汽车零部件有限公司</t>
  </si>
  <si>
    <t>四川佰利德汽车零部件有限责任公司</t>
  </si>
  <si>
    <t>四川湘邻科技有限公司</t>
  </si>
  <si>
    <t>温州市鸿图汽车零部件有限公司</t>
  </si>
  <si>
    <t>重庆驰骋轻型汽车部件股份有限公司</t>
  </si>
  <si>
    <t>重庆虎牌科技有限公司</t>
  </si>
  <si>
    <t>重庆合贵机械制造有限公司</t>
  </si>
  <si>
    <t>重庆创意博纳工艺标识有限公司</t>
  </si>
  <si>
    <t>重庆精艺鑫汽车零部件有限公司</t>
  </si>
  <si>
    <t>南阳乐瑞汽车销售服务有限公司</t>
  </si>
  <si>
    <t>贵州路发汽车贸易有限公司</t>
  </si>
  <si>
    <t>山西扬翔汽车销售有限公司</t>
  </si>
  <si>
    <t>山西诚翔汽车销售有限公司</t>
  </si>
  <si>
    <t>重庆大博幻速汽车销售服务有限公司</t>
  </si>
  <si>
    <t>菏泽小牛汽车销售有限公司</t>
  </si>
  <si>
    <t>苏州比速汽车销售服务有限公司</t>
  </si>
  <si>
    <t xml:space="preserve">重庆银翔摩托车（集团）有限公司 </t>
  </si>
  <si>
    <t>204房地证2015字第31344号</t>
  </si>
  <si>
    <t>合川区土场镇银翔大道203号附6号（幻速部品1号厂房）</t>
  </si>
  <si>
    <t>龙富勇、翁光敏、张平锋、重庆银翔晓星通用动力机械有限公司担保</t>
  </si>
  <si>
    <t>204房地证2015字第31094号</t>
  </si>
  <si>
    <t>合川区土场镇银翔大道203号附5号（幻速部品2号厂房）</t>
  </si>
  <si>
    <t>中国建设银行股份有限公司重庆渝北支行</t>
  </si>
  <si>
    <t>115房地证2013字第20265号</t>
  </si>
  <si>
    <t>重庆北部新区金开大道1226号第1层</t>
  </si>
  <si>
    <r>
      <rPr>
        <sz val="9"/>
        <color rgb="FFFF0000"/>
        <rFont val="等线"/>
        <charset val="134"/>
        <scheme val="minor"/>
      </rPr>
      <t>重庆固地实业有限公司，</t>
    </r>
    <r>
      <rPr>
        <sz val="9"/>
        <color theme="1"/>
        <rFont val="等线"/>
        <charset val="134"/>
        <scheme val="minor"/>
      </rPr>
      <t>重庆银翔实业集团有限公司，龙富勇，翁光敏担保</t>
    </r>
  </si>
  <si>
    <t>204房地证2015字第38294号</t>
  </si>
  <si>
    <t>合川区土场镇前玉路219号 （1号库房）</t>
  </si>
  <si>
    <t>204房地证2015字第38295号</t>
  </si>
  <si>
    <t>合川区土场镇前玉路219号 （科技楼）</t>
  </si>
  <si>
    <t>湛江市驰骏汽车销售服务有限公司</t>
  </si>
  <si>
    <t>需核实驰骏债权、华旭汽车是否与北汽银翔债权是否同抵押物</t>
  </si>
  <si>
    <t>怀化市华旭汽车销售服务有限公司</t>
  </si>
  <si>
    <t>怀化市长安汽车销售有限公司、冉文生、蒲玉华</t>
  </si>
  <si>
    <t>恒丰银行股份有限公司重庆分行</t>
  </si>
  <si>
    <t>重庆银翔摩托车制造有限公司</t>
  </si>
  <si>
    <t>204房地证2015字第38291号</t>
  </si>
  <si>
    <t>合川土场镇</t>
  </si>
  <si>
    <t>重庆银翔实业集团有限公司、重庆银翔摩托车制造有限公司、重庆比速汽车有限公司、龙富勇、翁光敏、白天明担保</t>
  </si>
  <si>
    <t>达到约定条件后，宏顶兴合完成债权转让，将抵押物释放给银翔集团</t>
  </si>
  <si>
    <t>①宏顶兴合按合川交通公司指令解除比速汽车担保措施；②在达到约定条件后，宏顶兴合将解除比速担保的债权转让给银翔集团，银翔集团自行解除其关联公司及相关人员的担保责任</t>
  </si>
  <si>
    <t>204房地证2015字第38277号</t>
  </si>
  <si>
    <t>204房地证2015字第36592号</t>
  </si>
  <si>
    <t>宏顶兴合直接释放比速汽车公司抵押资产</t>
  </si>
  <si>
    <t>204房地证2015字第36597号</t>
  </si>
  <si>
    <t>204房地证2015字第36599号</t>
  </si>
  <si>
    <t>204房地证2015字第38268号</t>
  </si>
  <si>
    <t>204房地证2015字第38269号</t>
  </si>
  <si>
    <t>204房地证2015字第38271号</t>
  </si>
  <si>
    <t>机器设备</t>
  </si>
  <si>
    <t>重庆银翔摩托车（集团）有限公司、龙富勇、翁光敏、重庆银翔实业集团有限公司担保</t>
  </si>
  <si>
    <t>达到约定条件后，合川交通解除银翔集团关联公司及相关人员的担保责任</t>
  </si>
  <si>
    <t>重庆文安机械有限公司</t>
  </si>
  <si>
    <t>重庆银翔摩托车（集团）有限公司、龙富勇、翁光敏、重庆银翔实业集团有限公司、文国富担保</t>
  </si>
  <si>
    <t>华润渝康资产管理有限公司、交通银行股份有限公司重庆南坪支行</t>
  </si>
  <si>
    <t>204房地证2013字第17311号第二顺位</t>
  </si>
  <si>
    <t>合川区土场镇银翔新城工业园HC13-115-3号地块</t>
  </si>
  <si>
    <t>闫俊科、杨锐、王堋（共有人：刘汶其）；北汽银翔承担差额补款义务</t>
  </si>
  <si>
    <t>遵义市龙昊汽车销售有限责任公司</t>
  </si>
  <si>
    <t>何正伟、田时敏、李京京；北汽银翔承担差额补款义务</t>
  </si>
  <si>
    <t>榆林市吉泰尔汽车贸易有限公司</t>
  </si>
  <si>
    <t>朱建武、马润梅；北汽银翔承担差额补款义务</t>
  </si>
  <si>
    <t>达到约定条件后，宏顶兴合解除银翔集团关联公司及相关人员的担保责任，按合川交通指示参与北汽瑞翔司法重整工作，</t>
  </si>
  <si>
    <t>204房地证2013字第16624号</t>
  </si>
  <si>
    <t>合川区土场镇银翔新城工业园HC13-115-7号地块</t>
  </si>
  <si>
    <t>重庆银翔实业集团有限公司、龙富勇、翁光敏、张平担保</t>
  </si>
  <si>
    <t>湘西大博汽车销售服务有限公司</t>
  </si>
  <si>
    <t>204房地证2013字第16624号第二顺位</t>
  </si>
  <si>
    <t>张星、张莹；北汽银翔承担差额补款义务</t>
  </si>
  <si>
    <t>上饶市国裕汽车销售服务有限公司</t>
  </si>
  <si>
    <t>204房地证2013字第16624号第三顺位</t>
  </si>
  <si>
    <t>郑舜峰、杨乐翠；北汽银翔承担差额补款义务</t>
  </si>
  <si>
    <t>204房地证2014字第25921号</t>
  </si>
  <si>
    <t>合川区土场镇银翔新城工业园HC14-115-16</t>
  </si>
  <si>
    <t>山东银驰汽车销售有限公司</t>
  </si>
  <si>
    <t>204房地证2014字第25921号第一顺位</t>
  </si>
  <si>
    <t>王国栋、毕海艳；北汽银翔承担差额补款义务</t>
  </si>
  <si>
    <t>毫州市恒安汽车销售服务有限公司</t>
  </si>
  <si>
    <t>204房地证2014字第25921号第二顺位</t>
  </si>
  <si>
    <t>204房地证2013字第17311号</t>
  </si>
  <si>
    <t>渝（2016）合川区不动产权第000563977号等共11处房产</t>
  </si>
  <si>
    <t>盛世豪庭1、2、3号楼11处商铺</t>
  </si>
  <si>
    <t>重庆腾希置业发展有限公司</t>
  </si>
  <si>
    <t>渝（2017）永川区不动产权第001249708号</t>
  </si>
  <si>
    <t>重庆市永川区M标准分区M08-02/02地块，银翔·永川纵达国际汽车城附27号的在建工程</t>
  </si>
  <si>
    <t>渝（2017）永川区不动产权第001249465号</t>
  </si>
  <si>
    <t>重庆市永川区M标准分区M08-01/02地块</t>
  </si>
  <si>
    <t>渝（2018）永川区不动产权第000093421号</t>
  </si>
  <si>
    <t>重庆市永川区M标准分区M02-05/02地块</t>
  </si>
  <si>
    <t>渝（2018）永川区不动产权第000095296号</t>
  </si>
  <si>
    <t>重庆市永川区M标准分区M07-02/02地块</t>
  </si>
  <si>
    <t>渝（2018）永川区不动产权第000034365号</t>
  </si>
  <si>
    <t>重庆市永川区M标准分区M12-02/02地块</t>
  </si>
  <si>
    <t>渝（2018）永川区不动产权第000094608号</t>
  </si>
  <si>
    <t>重庆市永川区M标准分区M13-01/02地块</t>
  </si>
  <si>
    <t>渝（2018）永川区不动产权第000094633号</t>
  </si>
  <si>
    <t>重庆市永川区M标准分区M14-01/02地块</t>
  </si>
  <si>
    <t>渝（2022）永川区不动产权第001034640号</t>
  </si>
  <si>
    <t>重庆市永川区永川M标准分区M15-01/02地块</t>
  </si>
  <si>
    <t>渝（2022）永川区不动产权第001198597号</t>
  </si>
  <si>
    <t>重庆市永川区海棠大道188号附24号</t>
  </si>
  <si>
    <t>渝（2023）永川区不动产权第000001656号</t>
  </si>
  <si>
    <t>重庆市永川区海棠大道188号附9号1-1</t>
  </si>
  <si>
    <t>渝（2023）永川区不动产权第000001579号</t>
  </si>
  <si>
    <t>重庆市永川区海棠大道188号附8号1-1</t>
  </si>
  <si>
    <t>渝（2023）永川区不动产权第000001513号</t>
  </si>
  <si>
    <t>重庆市永川区海棠大道188号附7号1-1</t>
  </si>
  <si>
    <t>渝（2023）永川区不动产权第000001435号</t>
  </si>
  <si>
    <t>重庆市永川区海棠大道188号附6号1-1</t>
  </si>
  <si>
    <t>渝（2023）永川区不动产权第000001281号</t>
  </si>
  <si>
    <t>重庆市永川区海棠大道188号附5号1-1</t>
  </si>
  <si>
    <t>渝（2023）永川区不动产权第000001133号</t>
  </si>
  <si>
    <t>重庆市永川区海棠大道188号附4号1-1</t>
  </si>
  <si>
    <t>渝（2023）永川区不动产权第000001757号</t>
  </si>
  <si>
    <t>重庆市永川区海棠大道188号附2号1-1</t>
  </si>
  <si>
    <t>渝（2023）永川区不动产权第000001848号</t>
  </si>
  <si>
    <t>重庆市永川区海棠大道188号附23号</t>
  </si>
  <si>
    <t>渝（2023）永川区不动产权第000002384号</t>
  </si>
  <si>
    <t>重庆市永川区海棠大道188号附15号</t>
  </si>
  <si>
    <t>渝（2023）永川区不动产权第000002414号</t>
  </si>
  <si>
    <t>重庆市永川区海棠大道188号附20号</t>
  </si>
  <si>
    <t>渝（2023）永川区不动产权第000002444号</t>
  </si>
  <si>
    <t>重庆市永川区海棠大道188号附14号</t>
  </si>
  <si>
    <t>渝（2023）永川区不动产权第000002485号</t>
  </si>
  <si>
    <t>重庆市永川区海棠大道188号附19号</t>
  </si>
  <si>
    <t>渝（2023）永川区不动产权第000000632号</t>
  </si>
  <si>
    <t>重庆市永川区海棠大道188号附29号</t>
  </si>
  <si>
    <t>渝（2023）永川区不动产权第000141690号</t>
  </si>
  <si>
    <t>重庆市永川区海棠大道188号附26号</t>
  </si>
  <si>
    <t>渝（2023）永川区不动产权第000141601号</t>
  </si>
  <si>
    <t>重庆市永川区海棠大道188号附25号</t>
  </si>
  <si>
    <t>渝（2023）永川区不动产权第000119731号</t>
  </si>
  <si>
    <t>重庆市永川区海棠大道188号附10号</t>
  </si>
  <si>
    <t>渝（2023）永川区不动产权第000119392号</t>
  </si>
  <si>
    <t>重庆市永川区海棠大道188号附3号</t>
  </si>
  <si>
    <t>渝（2023）永川区不动产权第000141525号</t>
  </si>
  <si>
    <t>重庆市永川区海棠大道188号附22号</t>
  </si>
  <si>
    <t>渝（2023）永川区不动产权第000141450号</t>
  </si>
  <si>
    <t>重庆市永川区海棠大道188号附21号</t>
  </si>
  <si>
    <t>渝（2023）永川区不动产权第000120144号</t>
  </si>
  <si>
    <t>重庆市永川区海棠大道188号附13号</t>
  </si>
  <si>
    <t>渝（2023）永川区不动产权第000141387号</t>
  </si>
  <si>
    <t>重庆市永川区海棠大道188号附18号</t>
  </si>
  <si>
    <t>渝（2023）永川区不动产权第000120021号</t>
  </si>
  <si>
    <t>重庆市永川区海棠大道188号附12号</t>
  </si>
  <si>
    <t>渝（2023）永川区不动产权第000141355号</t>
  </si>
  <si>
    <t>重庆市永川区海棠大道188号附17号</t>
  </si>
  <si>
    <t>渝（2023）永川区不动产权第000144882号</t>
  </si>
  <si>
    <t>重庆市永川区海棠大道188号附28号</t>
  </si>
  <si>
    <t>渝（2023）永川区不动产权第000120324号</t>
  </si>
  <si>
    <t>重庆市永川区海棠大道188号附30号</t>
  </si>
  <si>
    <t>渝（2018）永川区不动产权第000093421号第二顺位</t>
  </si>
  <si>
    <t>蒋文端、柳中权、周万成、李容、重庆银翔实业集团有限公司</t>
  </si>
  <si>
    <t>达到约定条件后，宏顶兴合解除银翔集团关联公司及相关人员的担保责任，按合川交通公司指示参与北汽瑞翔司法重整工作</t>
  </si>
  <si>
    <t>渝（2018）永川区不动产权第000094608号第二顺位</t>
  </si>
  <si>
    <t>渝（2018）永川区不动产权第000094633号第二顺位</t>
  </si>
  <si>
    <t>五家渠金科房地产开发有限公司</t>
  </si>
  <si>
    <t>115房地证2013字第24323号</t>
  </si>
  <si>
    <t>重庆市北部新区金开大道1226号第3层（聚信美3楼）</t>
  </si>
  <si>
    <t>龙富勇、翁光敏保证。</t>
  </si>
  <si>
    <t>重庆海尔小额贷款有限公司</t>
  </si>
  <si>
    <t>重庆幻速汽车配件有限公司</t>
  </si>
  <si>
    <t>原抵押物为银翔摩托车渝北空港土地，已释放</t>
  </si>
  <si>
    <t>重庆银翔实业集团有限公司、重庆银翔摩托车（集团）有限公司、龙富勇、翁光敏、张平、张先利保证。</t>
  </si>
  <si>
    <t>华夏银行股份有限公司重庆北部新区支行</t>
  </si>
  <si>
    <t>北汽银翔汽车有限公司
（非金债）</t>
  </si>
  <si>
    <t>渝（2016）合川区不动产权第001093373号、渝（2016）合川区不动产权第001086902号</t>
  </si>
  <si>
    <t>土场镇银翔新城18号（涂装厂房）</t>
  </si>
  <si>
    <t>重庆银翔实业集团有限公司、重庆银翔长元房地产开发有限公司、重庆比速汽车有限公司、龙富勇担保</t>
  </si>
  <si>
    <t>达到约定条件后，合川交通公司解除银翔集团关联公司及相关人员的担保责任，银翔集团按合川交通指示参与北汽瑞翔司法重整工作</t>
  </si>
  <si>
    <t>204房地证2014字第24217号</t>
  </si>
  <si>
    <t>合川区土场镇银翔新城（地块编号HC14-115-12）</t>
  </si>
  <si>
    <t>204房地证2014字第24243号</t>
  </si>
  <si>
    <t>合川区土场镇银翔新城(地块编号HC14-115-18)</t>
  </si>
  <si>
    <t>渝（2016）不动产权第001083153号</t>
  </si>
  <si>
    <t>重庆市合川区土场镇银翔大道55号附4号</t>
  </si>
  <si>
    <t>重庆银翔摩托车制造有限公司、龙富勇担保，二顺位给北汽银翔1.8亿</t>
  </si>
  <si>
    <t>渝（2016）不动产权第001083688号</t>
  </si>
  <si>
    <t>重庆市合川区土场镇银翔大道55号附5号</t>
  </si>
  <si>
    <t>北京汽车集团财务有限公司</t>
  </si>
  <si>
    <t>北汽瑞翔190台机器设备作抵押</t>
  </si>
  <si>
    <t>重庆银翔实业集团有限公司、龙富勇、张平、重庆比速汽车有限公司担保</t>
  </si>
  <si>
    <t>中国华融资产管理有限公司重庆市分行</t>
  </si>
  <si>
    <r>
      <rPr>
        <sz val="9"/>
        <color theme="1"/>
        <rFont val="等线"/>
        <charset val="134"/>
        <scheme val="minor"/>
      </rPr>
      <t>北汽银翔汽车有限公司</t>
    </r>
    <r>
      <rPr>
        <sz val="9"/>
        <color rgb="FFFF0000"/>
        <rFont val="等线"/>
        <charset val="134"/>
        <scheme val="minor"/>
      </rPr>
      <t>（非金债）</t>
    </r>
  </si>
  <si>
    <t>瑞丽银肯置业投资有限公司</t>
  </si>
  <si>
    <t>瑞国用（2015）第970号</t>
  </si>
  <si>
    <t>瑞丽畹弄大道北侧、CG3号路东侧、BC-1号路南侧、CZ3号路西侧</t>
  </si>
  <si>
    <t>以重庆银翔实业集团有限公司持有的北汽银翔19.30%股权（对应出资额6900万元）质押担保，重庆银翔实业集团有限公司、重庆银翔摩托车（集团）有限公司、幻速配件、龙富勇、翁光敏担保</t>
  </si>
  <si>
    <t>渝（2021）不动产权第000953732号等106个证(聚信美2楼)</t>
  </si>
  <si>
    <t>北部新区聚信美2楼</t>
  </si>
  <si>
    <t>瑞丽银肯瑞国用（2015）第968号</t>
  </si>
  <si>
    <t>重庆银翔实业集团有限公司、重庆银翔摩托车（集团）有限公司、幻速配件、龙富勇、翁光敏担保</t>
  </si>
  <si>
    <t>中国信达资产管理有限公司重庆市分行</t>
  </si>
  <si>
    <t>重庆银翔实业集团有限公司、合川农投、龙富勇提供保证担保；重庆银翔贸易有限公司和重庆银翔投资开发有限公司对北汽银翔出资所对应的股权提供质押。</t>
  </si>
  <si>
    <t>华润渝康资产管理有限公司（工程款债权）</t>
  </si>
  <si>
    <t>204房地证2014字第24217号第四顺位</t>
  </si>
  <si>
    <t>重庆固地实业有限公司、重庆渡易进出口贸易有限公司关于聚信美的租金收入质押保证、重庆欧昱实业有限公司100%股权质押、重庆符号科技有限公司所持有宏顶兴合合伙份额质押、重庆银翔实业集团有限公司、龙富勇保证。温泉城摘地后3个工作日内办理抵押，事前控制温泉城项目公司（欧昱公司）章证照</t>
  </si>
  <si>
    <t>达到约定条件后，宏顶兴合解除银翔集团关联公司及相关人员的担保责任</t>
  </si>
  <si>
    <t>204房地证2014字第24243号第四顺位</t>
  </si>
  <si>
    <t>204房地证2014字第25921号第七顺位</t>
  </si>
  <si>
    <t>合川区土场镇银翔新城（地块编号HC14-115-16）</t>
  </si>
  <si>
    <t>204房地证2014字第25948号第四顺位</t>
  </si>
  <si>
    <t>合川区土场镇银翔新城(地块编号HC14-115-19)</t>
  </si>
  <si>
    <t>204房地证2014字第25949号第四顺位</t>
  </si>
  <si>
    <t>合川区土场镇银翔新城(地块编号HC14-115-17)</t>
  </si>
  <si>
    <t>渝（2018）不动产权第000093421号第三顺位</t>
  </si>
  <si>
    <t>永川纵达城</t>
  </si>
  <si>
    <t>渝（2018）不动产权第000034365号第二顺位</t>
  </si>
  <si>
    <t>渝（2018）不动产权第000094608号第三顺位</t>
  </si>
  <si>
    <t>渝（2018）不动产权第000094633号第三顺位</t>
  </si>
  <si>
    <t>渝（2022）永川区不动产权第001034640号第二顺位</t>
  </si>
  <si>
    <t>204房地证2013字第17311号第六顺位</t>
  </si>
  <si>
    <t>204房地证2013字第16624号第五顺位</t>
  </si>
  <si>
    <t>宏顶兴合合计</t>
  </si>
  <si>
    <t>重庆银翔晓星通用动力机械有限公司</t>
    <phoneticPr fontId="7" type="noConversion"/>
  </si>
  <si>
    <t>序号</t>
    <phoneticPr fontId="7"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</si>
</sst>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 #,##0.00_ ;_ * \-#,##0.00_ ;_ * &quot;-&quot;??_ ;_ @_ "/>
    <numFmt numFmtId="178" formatCode="0.00_);[Red]\(0.00\)"/>
    <numFmt numFmtId="179" formatCode="0.00_ "/>
  </numFmts>
  <fonts count="36" x14ac:knownFonts="1">
    <font>
      <sz val="11"/>
      <color theme="1"/>
      <name val="等线"/>
      <charset val="134"/>
      <scheme val="minor"/>
    </font>
    <font>
      <sz val="11"/>
      <color rgb="FFFF0000"/>
      <name val="等线"/>
      <charset val="134"/>
      <scheme val="minor"/>
    </font>
    <font>
      <b/>
      <sz val="18"/>
      <color theme="1"/>
      <name val="等线"/>
      <charset val="134"/>
      <scheme val="minor"/>
    </font>
    <font>
      <b/>
      <sz val="11"/>
      <color theme="1"/>
      <name val="等线"/>
      <charset val="134"/>
      <scheme val="minor"/>
    </font>
    <font>
      <b/>
      <sz val="11"/>
      <color rgb="FFFF0000"/>
      <name val="等线"/>
      <charset val="134"/>
      <scheme val="minor"/>
    </font>
    <font>
      <b/>
      <sz val="10"/>
      <color rgb="FFFF0000"/>
      <name val="等线"/>
      <charset val="134"/>
      <scheme val="minor"/>
    </font>
    <font>
      <sz val="9"/>
      <color theme="1"/>
      <name val="等线"/>
      <charset val="134"/>
      <scheme val="minor"/>
    </font>
    <font>
      <sz val="9"/>
      <name val="等线"/>
      <charset val="134"/>
      <scheme val="minor"/>
    </font>
    <font>
      <sz val="9"/>
      <color rgb="FFFF0000"/>
      <name val="等线"/>
      <charset val="134"/>
      <scheme val="minor"/>
    </font>
    <font>
      <sz val="9"/>
      <color rgb="FF000000"/>
      <name val="等线"/>
      <charset val="134"/>
      <scheme val="minor"/>
    </font>
    <font>
      <sz val="10"/>
      <name val="等线"/>
      <charset val="134"/>
      <scheme val="minor"/>
    </font>
    <font>
      <b/>
      <sz val="9"/>
      <color theme="1"/>
      <name val="等线"/>
      <charset val="134"/>
      <scheme val="minor"/>
    </font>
    <font>
      <b/>
      <sz val="15"/>
      <color theme="3"/>
      <name val="等线"/>
      <charset val="134"/>
      <scheme val="minor"/>
    </font>
    <font>
      <b/>
      <sz val="13"/>
      <color theme="3"/>
      <name val="等线"/>
      <charset val="134"/>
      <scheme val="minor"/>
    </font>
    <font>
      <b/>
      <sz val="11"/>
      <color theme="3"/>
      <name val="等线"/>
      <charset val="134"/>
      <scheme val="minor"/>
    </font>
    <font>
      <sz val="11"/>
      <color theme="1"/>
      <name val="等线"/>
      <charset val="134"/>
      <scheme val="minor"/>
    </font>
    <font>
      <sz val="10"/>
      <name val="Arial"/>
      <family val="2"/>
    </font>
    <font>
      <sz val="11"/>
      <color theme="0"/>
      <name val="等线"/>
      <charset val="134"/>
      <scheme val="minor"/>
    </font>
    <font>
      <sz val="11"/>
      <color rgb="FF000000"/>
      <name val="等线"/>
      <charset val="134"/>
      <scheme val="minor"/>
    </font>
    <font>
      <b/>
      <sz val="18"/>
      <color theme="3"/>
      <name val="等线 Light"/>
      <charset val="134"/>
      <scheme val="major"/>
    </font>
    <font>
      <sz val="11"/>
      <color rgb="FF9C0006"/>
      <name val="等线"/>
      <charset val="134"/>
      <scheme val="minor"/>
    </font>
    <font>
      <sz val="12"/>
      <name val="宋体"/>
      <charset val="134"/>
    </font>
    <font>
      <sz val="11"/>
      <color indexed="8"/>
      <name val="宋体"/>
      <charset val="134"/>
    </font>
    <font>
      <sz val="11"/>
      <color rgb="FF006100"/>
      <name val="等线"/>
      <charset val="134"/>
      <scheme val="minor"/>
    </font>
    <font>
      <b/>
      <sz val="11"/>
      <color rgb="FFFA7D00"/>
      <name val="等线"/>
      <charset val="134"/>
      <scheme val="minor"/>
    </font>
    <font>
      <b/>
      <sz val="11"/>
      <color theme="0"/>
      <name val="等线"/>
      <charset val="134"/>
      <scheme val="minor"/>
    </font>
    <font>
      <i/>
      <sz val="11"/>
      <color rgb="FF7F7F7F"/>
      <name val="等线"/>
      <charset val="134"/>
      <scheme val="minor"/>
    </font>
    <font>
      <sz val="11"/>
      <color rgb="FFFA7D00"/>
      <name val="等线"/>
      <charset val="134"/>
      <scheme val="minor"/>
    </font>
    <font>
      <sz val="11"/>
      <color indexed="8"/>
      <name val="等线"/>
      <charset val="134"/>
      <scheme val="minor"/>
    </font>
    <font>
      <sz val="11"/>
      <color rgb="FF9C6500"/>
      <name val="等线"/>
      <charset val="134"/>
      <scheme val="minor"/>
    </font>
    <font>
      <b/>
      <sz val="11"/>
      <color rgb="FF3F3F3F"/>
      <name val="等线"/>
      <charset val="134"/>
      <scheme val="minor"/>
    </font>
    <font>
      <sz val="11"/>
      <color rgb="FF3F3F76"/>
      <name val="等线"/>
      <charset val="134"/>
      <scheme val="minor"/>
    </font>
    <font>
      <b/>
      <sz val="9"/>
      <name val="宋体"/>
      <charset val="134"/>
    </font>
    <font>
      <sz val="9"/>
      <name val="宋体"/>
      <charset val="134"/>
    </font>
    <font>
      <sz val="9"/>
      <color theme="1"/>
      <name val="等线"/>
      <family val="3"/>
      <charset val="134"/>
      <scheme val="minor"/>
    </font>
    <font>
      <b/>
      <sz val="11"/>
      <color theme="1"/>
      <name val="等线"/>
      <family val="3"/>
      <charset val="134"/>
      <scheme val="minor"/>
    </font>
  </fonts>
  <fills count="38">
    <fill>
      <patternFill patternType="none"/>
    </fill>
    <fill>
      <patternFill patternType="gray125"/>
    </fill>
    <fill>
      <patternFill patternType="solid">
        <fgColor theme="0"/>
        <bgColor indexed="64"/>
      </patternFill>
    </fill>
    <fill>
      <patternFill patternType="solid">
        <fgColor theme="2" tint="-9.9978637043366805E-2"/>
        <bgColor indexed="64"/>
      </patternFill>
    </fill>
    <fill>
      <patternFill patternType="solid">
        <fgColor rgb="FFFFFF00"/>
        <bgColor indexed="64"/>
      </patternFill>
    </fill>
    <fill>
      <patternFill patternType="solid">
        <fgColor theme="7" tint="0.59999389629810485"/>
        <bgColor indexed="64"/>
      </patternFill>
    </fill>
    <fill>
      <patternFill patternType="solid">
        <fgColor rgb="FFFFC000"/>
        <bgColor indexed="64"/>
      </patternFill>
    </fill>
    <fill>
      <patternFill patternType="solid">
        <fgColor theme="8" tint="0.39997558519241921"/>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59999389629810485"/>
        <bgColor indexed="64"/>
      </patternFill>
    </fill>
    <fill>
      <patternFill patternType="solid">
        <fgColor theme="5"/>
        <bgColor indexed="64"/>
      </patternFill>
    </fill>
    <fill>
      <patternFill patternType="solid">
        <fgColor theme="5" tint="0.59999389629810485"/>
        <bgColor indexed="64"/>
      </patternFill>
    </fill>
    <fill>
      <patternFill patternType="solid">
        <fgColor theme="6"/>
        <bgColor indexed="64"/>
      </patternFill>
    </fill>
    <fill>
      <patternFill patternType="solid">
        <fgColor theme="6" tint="0.59999389629810485"/>
        <bgColor indexed="64"/>
      </patternFill>
    </fill>
    <fill>
      <patternFill patternType="solid">
        <fgColor theme="7"/>
        <bgColor indexed="64"/>
      </patternFill>
    </fill>
    <fill>
      <patternFill patternType="solid">
        <fgColor theme="8"/>
        <bgColor indexed="64"/>
      </patternFill>
    </fill>
    <fill>
      <patternFill patternType="solid">
        <fgColor theme="8" tint="0.59999389629810485"/>
        <bgColor indexed="64"/>
      </patternFill>
    </fill>
    <fill>
      <patternFill patternType="solid">
        <fgColor theme="9"/>
        <bgColor indexed="64"/>
      </patternFill>
    </fill>
    <fill>
      <patternFill patternType="solid">
        <fgColor theme="9" tint="0.59999389629810485"/>
        <bgColor indexed="64"/>
      </patternFill>
    </fill>
    <fill>
      <patternFill patternType="solid">
        <fgColor theme="4" tint="0.79992065187536243"/>
        <bgColor indexed="64"/>
      </patternFill>
    </fill>
    <fill>
      <patternFill patternType="solid">
        <fgColor theme="5" tint="0.79992065187536243"/>
        <bgColor indexed="64"/>
      </patternFill>
    </fill>
    <fill>
      <patternFill patternType="solid">
        <fgColor theme="6" tint="0.79992065187536243"/>
        <bgColor indexed="64"/>
      </patternFill>
    </fill>
    <fill>
      <patternFill patternType="solid">
        <fgColor theme="7" tint="0.79992065187536243"/>
        <bgColor indexed="64"/>
      </patternFill>
    </fill>
    <fill>
      <patternFill patternType="solid">
        <fgColor theme="8" tint="0.79992065187536243"/>
        <bgColor indexed="64"/>
      </patternFill>
    </fill>
    <fill>
      <patternFill patternType="solid">
        <fgColor theme="9" tint="0.79992065187536243"/>
        <bgColor indexed="64"/>
      </patternFill>
    </fill>
    <fill>
      <patternFill patternType="solid">
        <fgColor theme="4" tint="0.39991454817346722"/>
        <bgColor indexed="64"/>
      </patternFill>
    </fill>
    <fill>
      <patternFill patternType="solid">
        <fgColor theme="5" tint="0.39991454817346722"/>
        <bgColor indexed="64"/>
      </patternFill>
    </fill>
    <fill>
      <patternFill patternType="solid">
        <fgColor theme="6" tint="0.39991454817346722"/>
        <bgColor indexed="64"/>
      </patternFill>
    </fill>
    <fill>
      <patternFill patternType="solid">
        <fgColor theme="7" tint="0.39991454817346722"/>
        <bgColor indexed="64"/>
      </patternFill>
    </fill>
    <fill>
      <patternFill patternType="solid">
        <fgColor theme="8" tint="0.39991454817346722"/>
        <bgColor indexed="64"/>
      </patternFill>
    </fill>
    <fill>
      <patternFill patternType="solid">
        <fgColor theme="9" tint="0.39991454817346722"/>
        <bgColor indexed="64"/>
      </patternFill>
    </fill>
  </fills>
  <borders count="2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top style="thin">
        <color auto="1"/>
      </top>
      <bottom/>
      <diagonal/>
    </border>
    <border>
      <left/>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
      <left/>
      <right/>
      <top/>
      <bottom style="thick">
        <color theme="4"/>
      </bottom>
      <diagonal/>
    </border>
    <border>
      <left/>
      <right/>
      <top/>
      <bottom style="thick">
        <color theme="4" tint="0.499984740745262"/>
      </bottom>
      <diagonal/>
    </border>
    <border>
      <left/>
      <right/>
      <top/>
      <bottom style="medium">
        <color theme="4" tint="0.39991454817346722"/>
      </bottom>
      <diagonal/>
    </border>
  </borders>
  <cellStyleXfs count="507">
    <xf numFmtId="0" fontId="0" fillId="0" borderId="0">
      <alignment vertical="center"/>
    </xf>
    <xf numFmtId="43" fontId="15" fillId="0" borderId="0" applyFont="0" applyFill="0" applyBorder="0" applyAlignment="0" applyProtection="0">
      <alignment vertical="center"/>
    </xf>
    <xf numFmtId="0" fontId="16" fillId="0" borderId="0"/>
    <xf numFmtId="0" fontId="16" fillId="0" borderId="0" applyBorder="0"/>
    <xf numFmtId="0" fontId="16" fillId="0" borderId="0"/>
    <xf numFmtId="0" fontId="16" fillId="0" borderId="0" applyBorder="0"/>
    <xf numFmtId="0" fontId="16" fillId="0" borderId="0" applyBorder="0"/>
    <xf numFmtId="0" fontId="16" fillId="0" borderId="0" applyBorder="0"/>
    <xf numFmtId="0" fontId="16" fillId="0" borderId="0" applyBorder="0"/>
    <xf numFmtId="0" fontId="15" fillId="26" borderId="0" applyNumberFormat="0" applyBorder="0" applyAlignment="0" applyProtection="0">
      <alignment vertical="center"/>
    </xf>
    <xf numFmtId="0" fontId="15" fillId="26" borderId="0" applyNumberFormat="0" applyBorder="0" applyAlignment="0" applyProtection="0">
      <alignment vertical="center"/>
    </xf>
    <xf numFmtId="0" fontId="15" fillId="27" borderId="0" applyNumberFormat="0" applyBorder="0" applyAlignment="0" applyProtection="0">
      <alignment vertical="center"/>
    </xf>
    <xf numFmtId="0" fontId="15" fillId="27" borderId="0" applyNumberFormat="0" applyBorder="0" applyAlignment="0" applyProtection="0">
      <alignment vertical="center"/>
    </xf>
    <xf numFmtId="0" fontId="15" fillId="28" borderId="0" applyNumberFormat="0" applyBorder="0" applyAlignment="0" applyProtection="0">
      <alignment vertical="center"/>
    </xf>
    <xf numFmtId="0" fontId="15" fillId="28" borderId="0" applyNumberFormat="0" applyBorder="0" applyAlignment="0" applyProtection="0">
      <alignment vertical="center"/>
    </xf>
    <xf numFmtId="0" fontId="15" fillId="29" borderId="0" applyNumberFormat="0" applyBorder="0" applyAlignment="0" applyProtection="0">
      <alignment vertical="center"/>
    </xf>
    <xf numFmtId="0" fontId="15" fillId="29" borderId="0" applyNumberFormat="0" applyBorder="0" applyAlignment="0" applyProtection="0">
      <alignment vertical="center"/>
    </xf>
    <xf numFmtId="0" fontId="15" fillId="30" borderId="0" applyNumberFormat="0" applyBorder="0" applyAlignment="0" applyProtection="0">
      <alignment vertical="center"/>
    </xf>
    <xf numFmtId="0" fontId="15" fillId="30" borderId="0" applyNumberFormat="0" applyBorder="0" applyAlignment="0" applyProtection="0">
      <alignment vertical="center"/>
    </xf>
    <xf numFmtId="0" fontId="15" fillId="31" borderId="0" applyNumberFormat="0" applyBorder="0" applyAlignment="0" applyProtection="0">
      <alignment vertical="center"/>
    </xf>
    <xf numFmtId="0" fontId="15" fillId="31" borderId="0" applyNumberFormat="0" applyBorder="0" applyAlignment="0" applyProtection="0">
      <alignment vertical="center"/>
    </xf>
    <xf numFmtId="0" fontId="15" fillId="16" borderId="0" applyNumberFormat="0" applyBorder="0" applyAlignment="0" applyProtection="0">
      <alignment vertical="center"/>
    </xf>
    <xf numFmtId="0" fontId="15" fillId="16" borderId="0" applyNumberFormat="0" applyBorder="0" applyAlignment="0" applyProtection="0">
      <alignment vertical="center"/>
    </xf>
    <xf numFmtId="0" fontId="15" fillId="18" borderId="0" applyNumberFormat="0" applyBorder="0" applyAlignment="0" applyProtection="0">
      <alignment vertical="center"/>
    </xf>
    <xf numFmtId="0" fontId="15" fillId="18" borderId="0" applyNumberFormat="0" applyBorder="0" applyAlignment="0" applyProtection="0">
      <alignment vertical="center"/>
    </xf>
    <xf numFmtId="0" fontId="15" fillId="20" borderId="0" applyNumberFormat="0" applyBorder="0" applyAlignment="0" applyProtection="0">
      <alignment vertical="center"/>
    </xf>
    <xf numFmtId="0" fontId="15" fillId="20" borderId="0" applyNumberFormat="0" applyBorder="0" applyAlignment="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23" borderId="0" applyNumberFormat="0" applyBorder="0" applyAlignment="0" applyProtection="0">
      <alignment vertical="center"/>
    </xf>
    <xf numFmtId="0" fontId="15" fillId="23" borderId="0" applyNumberFormat="0" applyBorder="0" applyAlignment="0" applyProtection="0">
      <alignment vertical="center"/>
    </xf>
    <xf numFmtId="0" fontId="15" fillId="25" borderId="0" applyNumberFormat="0" applyBorder="0" applyAlignment="0" applyProtection="0">
      <alignment vertical="center"/>
    </xf>
    <xf numFmtId="0" fontId="15" fillId="25" borderId="0" applyNumberFormat="0" applyBorder="0" applyAlignment="0" applyProtection="0">
      <alignment vertical="center"/>
    </xf>
    <xf numFmtId="0" fontId="17" fillId="32" borderId="0" applyNumberFormat="0" applyBorder="0" applyAlignment="0" applyProtection="0">
      <alignment vertical="center"/>
    </xf>
    <xf numFmtId="0" fontId="17" fillId="32" borderId="0" applyNumberFormat="0" applyBorder="0" applyAlignment="0" applyProtection="0">
      <alignment vertical="center"/>
    </xf>
    <xf numFmtId="0" fontId="17" fillId="33" borderId="0" applyNumberFormat="0" applyBorder="0" applyAlignment="0" applyProtection="0">
      <alignment vertical="center"/>
    </xf>
    <xf numFmtId="0" fontId="17" fillId="33" borderId="0" applyNumberFormat="0" applyBorder="0" applyAlignment="0" applyProtection="0">
      <alignment vertical="center"/>
    </xf>
    <xf numFmtId="0" fontId="17" fillId="34" borderId="0" applyNumberFormat="0" applyBorder="0" applyAlignment="0" applyProtection="0">
      <alignment vertical="center"/>
    </xf>
    <xf numFmtId="0" fontId="17" fillId="34" borderId="0" applyNumberFormat="0" applyBorder="0" applyAlignment="0" applyProtection="0">
      <alignment vertical="center"/>
    </xf>
    <xf numFmtId="0" fontId="17" fillId="35" borderId="0" applyNumberFormat="0" applyBorder="0" applyAlignment="0" applyProtection="0">
      <alignment vertical="center"/>
    </xf>
    <xf numFmtId="0" fontId="17" fillId="35" borderId="0" applyNumberFormat="0" applyBorder="0" applyAlignment="0" applyProtection="0">
      <alignment vertical="center"/>
    </xf>
    <xf numFmtId="0" fontId="17" fillId="36" borderId="0" applyNumberFormat="0" applyBorder="0" applyAlignment="0" applyProtection="0">
      <alignment vertical="center"/>
    </xf>
    <xf numFmtId="0" fontId="17" fillId="36" borderId="0" applyNumberFormat="0" applyBorder="0" applyAlignment="0" applyProtection="0">
      <alignment vertical="center"/>
    </xf>
    <xf numFmtId="0" fontId="17" fillId="37" borderId="0" applyNumberFormat="0" applyBorder="0" applyAlignment="0" applyProtection="0">
      <alignment vertical="center"/>
    </xf>
    <xf numFmtId="0" fontId="17" fillId="37" borderId="0" applyNumberFormat="0" applyBorder="0" applyAlignment="0" applyProtection="0">
      <alignment vertical="center"/>
    </xf>
    <xf numFmtId="0" fontId="18" fillId="0" borderId="0"/>
    <xf numFmtId="0" fontId="18" fillId="0" borderId="0"/>
    <xf numFmtId="9" fontId="15" fillId="0" borderId="0" applyFont="0" applyFill="0" applyBorder="0" applyAlignment="0" applyProtection="0">
      <alignment vertical="center"/>
    </xf>
    <xf numFmtId="9" fontId="15" fillId="0" borderId="0" applyFont="0" applyFill="0" applyBorder="0" applyAlignment="0" applyProtection="0">
      <alignment vertical="center"/>
    </xf>
    <xf numFmtId="9" fontId="15" fillId="0" borderId="0" applyFont="0" applyFill="0" applyBorder="0" applyAlignment="0" applyProtection="0">
      <alignment vertical="center"/>
    </xf>
    <xf numFmtId="9" fontId="15" fillId="0" borderId="0" applyFont="0" applyFill="0" applyBorder="0" applyAlignment="0" applyProtection="0">
      <alignment vertical="center"/>
    </xf>
    <xf numFmtId="0" fontId="12" fillId="0" borderId="22" applyNumberFormat="0" applyFill="0" applyAlignment="0" applyProtection="0">
      <alignment vertical="center"/>
    </xf>
    <xf numFmtId="0" fontId="12" fillId="0" borderId="22" applyNumberFormat="0" applyFill="0" applyAlignment="0" applyProtection="0">
      <alignment vertical="center"/>
    </xf>
    <xf numFmtId="0" fontId="13" fillId="0" borderId="23" applyNumberFormat="0" applyFill="0" applyAlignment="0" applyProtection="0">
      <alignment vertical="center"/>
    </xf>
    <xf numFmtId="0" fontId="13" fillId="0" borderId="23" applyNumberFormat="0" applyFill="0" applyAlignment="0" applyProtection="0">
      <alignment vertical="center"/>
    </xf>
    <xf numFmtId="0" fontId="14" fillId="0" borderId="24" applyNumberFormat="0" applyFill="0" applyAlignment="0" applyProtection="0">
      <alignment vertical="center"/>
    </xf>
    <xf numFmtId="0" fontId="14" fillId="0" borderId="24" applyNumberFormat="0" applyFill="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13" borderId="0" applyNumberFormat="0" applyBorder="0" applyAlignment="0" applyProtection="0">
      <alignment vertical="center"/>
    </xf>
    <xf numFmtId="0" fontId="20" fillId="13" borderId="0" applyNumberFormat="0" applyBorder="0" applyAlignment="0" applyProtection="0">
      <alignment vertical="center"/>
    </xf>
    <xf numFmtId="0" fontId="15" fillId="0" borderId="0">
      <alignment vertical="center"/>
    </xf>
    <xf numFmtId="0" fontId="15"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2" fillId="0" borderId="0">
      <alignment vertical="center"/>
    </xf>
    <xf numFmtId="0" fontId="18" fillId="0" borderId="0"/>
    <xf numFmtId="0" fontId="18"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2" fillId="0" borderId="0">
      <alignment vertical="center"/>
    </xf>
    <xf numFmtId="0" fontId="22" fillId="0" borderId="0">
      <alignment vertical="center"/>
    </xf>
    <xf numFmtId="0" fontId="21" fillId="0" borderId="0"/>
    <xf numFmtId="0" fontId="21" fillId="0" borderId="0"/>
    <xf numFmtId="0" fontId="22"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8" fillId="0" borderId="0"/>
    <xf numFmtId="0" fontId="18" fillId="0" borderId="0"/>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2" fillId="0" borderId="0">
      <alignment vertical="center"/>
    </xf>
    <xf numFmtId="0" fontId="22"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2" fillId="0" borderId="0">
      <alignment vertical="center"/>
    </xf>
    <xf numFmtId="0" fontId="22" fillId="0" borderId="0">
      <alignment vertical="center"/>
    </xf>
    <xf numFmtId="0" fontId="15"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2" fillId="0" borderId="0">
      <alignment vertical="center"/>
    </xf>
    <xf numFmtId="0" fontId="22" fillId="0" borderId="0">
      <alignment vertical="center"/>
    </xf>
    <xf numFmtId="0" fontId="21" fillId="0" borderId="0"/>
    <xf numFmtId="0" fontId="15"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22" fillId="0" borderId="0"/>
    <xf numFmtId="0" fontId="22" fillId="0" borderId="0"/>
    <xf numFmtId="0" fontId="22" fillId="0" borderId="0"/>
    <xf numFmtId="0" fontId="22" fillId="0" borderId="0"/>
    <xf numFmtId="0" fontId="23" fillId="12" borderId="0" applyNumberFormat="0" applyBorder="0" applyAlignment="0" applyProtection="0">
      <alignment vertical="center"/>
    </xf>
    <xf numFmtId="0" fontId="23" fillId="12" borderId="0" applyNumberFormat="0" applyBorder="0" applyAlignment="0" applyProtection="0">
      <alignment vertical="center"/>
    </xf>
    <xf numFmtId="0" fontId="3" fillId="0" borderId="21" applyNumberFormat="0" applyFill="0" applyAlignment="0" applyProtection="0">
      <alignment vertical="center"/>
    </xf>
    <xf numFmtId="0" fontId="3" fillId="0" borderId="21" applyNumberFormat="0" applyFill="0" applyAlignment="0" applyProtection="0">
      <alignment vertical="center"/>
    </xf>
    <xf numFmtId="0" fontId="24" fillId="10" borderId="17" applyNumberFormat="0" applyAlignment="0" applyProtection="0">
      <alignment vertical="center"/>
    </xf>
    <xf numFmtId="0" fontId="24" fillId="10" borderId="17" applyNumberFormat="0" applyAlignment="0" applyProtection="0">
      <alignment vertical="center"/>
    </xf>
    <xf numFmtId="0" fontId="25" fillId="11" borderId="19" applyNumberFormat="0" applyAlignment="0" applyProtection="0">
      <alignment vertical="center"/>
    </xf>
    <xf numFmtId="0" fontId="25" fillId="11" borderId="19" applyNumberFormat="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1" fillId="0" borderId="0" applyNumberFormat="0" applyFill="0" applyBorder="0" applyAlignment="0" applyProtection="0">
      <alignment vertical="center"/>
    </xf>
    <xf numFmtId="0" fontId="1" fillId="0" borderId="0" applyNumberFormat="0" applyFill="0" applyBorder="0" applyAlignment="0" applyProtection="0">
      <alignment vertical="center"/>
    </xf>
    <xf numFmtId="0" fontId="27" fillId="0" borderId="20" applyNumberFormat="0" applyFill="0" applyAlignment="0" applyProtection="0">
      <alignment vertical="center"/>
    </xf>
    <xf numFmtId="0" fontId="27" fillId="0" borderId="20" applyNumberFormat="0" applyFill="0" applyAlignment="0" applyProtection="0">
      <alignment vertical="center"/>
    </xf>
    <xf numFmtId="43" fontId="15" fillId="0" borderId="0" applyFont="0" applyFill="0" applyBorder="0" applyAlignment="0" applyProtection="0">
      <alignment vertical="center"/>
    </xf>
    <xf numFmtId="43" fontId="15" fillId="0" borderId="0" applyFont="0" applyFill="0" applyBorder="0" applyAlignment="0" applyProtection="0">
      <alignment vertical="center"/>
    </xf>
    <xf numFmtId="43" fontId="15" fillId="0" borderId="0" applyFont="0" applyFill="0" applyBorder="0" applyAlignment="0" applyProtection="0">
      <alignment vertical="center"/>
    </xf>
    <xf numFmtId="43" fontId="15" fillId="0" borderId="0" applyFont="0" applyFill="0" applyBorder="0" applyAlignment="0" applyProtection="0">
      <alignment vertical="center"/>
    </xf>
    <xf numFmtId="43" fontId="15" fillId="0" borderId="0" applyFont="0" applyFill="0" applyBorder="0" applyAlignment="0" applyProtection="0">
      <alignment vertical="center"/>
    </xf>
    <xf numFmtId="43" fontId="15" fillId="0" borderId="0" applyFont="0" applyFill="0" applyBorder="0" applyAlignment="0" applyProtection="0">
      <alignment vertical="center"/>
    </xf>
    <xf numFmtId="43" fontId="15" fillId="0" borderId="0" applyFont="0" applyFill="0" applyBorder="0" applyAlignment="0" applyProtection="0">
      <alignment vertical="center"/>
    </xf>
    <xf numFmtId="43" fontId="28" fillId="0" borderId="0" applyFont="0" applyFill="0" applyBorder="0" applyAlignment="0" applyProtection="0">
      <alignment vertical="center"/>
    </xf>
    <xf numFmtId="43" fontId="28" fillId="0" borderId="0" applyFont="0" applyFill="0" applyBorder="0" applyAlignment="0" applyProtection="0">
      <alignment vertical="center"/>
    </xf>
    <xf numFmtId="43" fontId="28" fillId="0" borderId="0" applyFont="0" applyFill="0" applyBorder="0" applyAlignment="0" applyProtection="0">
      <alignment vertical="center"/>
    </xf>
    <xf numFmtId="43" fontId="28" fillId="0" borderId="0" applyFont="0" applyFill="0" applyBorder="0" applyAlignment="0" applyProtection="0">
      <alignment vertical="center"/>
    </xf>
    <xf numFmtId="43" fontId="28" fillId="0" borderId="0" applyFont="0" applyFill="0" applyBorder="0" applyAlignment="0" applyProtection="0">
      <alignment vertical="center"/>
    </xf>
    <xf numFmtId="43" fontId="28" fillId="0" borderId="0" applyFont="0" applyFill="0" applyBorder="0" applyAlignment="0" applyProtection="0">
      <alignment vertical="center"/>
    </xf>
    <xf numFmtId="43" fontId="28" fillId="0" borderId="0" applyFont="0" applyFill="0" applyBorder="0" applyAlignment="0" applyProtection="0">
      <alignment vertical="center"/>
    </xf>
    <xf numFmtId="43" fontId="28" fillId="0" borderId="0" applyFont="0" applyFill="0" applyBorder="0" applyAlignment="0" applyProtection="0">
      <alignment vertical="center"/>
    </xf>
    <xf numFmtId="43" fontId="28" fillId="0" borderId="0" applyFont="0" applyFill="0" applyBorder="0" applyAlignment="0" applyProtection="0">
      <alignment vertical="center"/>
    </xf>
    <xf numFmtId="43" fontId="28" fillId="0" borderId="0" applyFont="0" applyFill="0" applyBorder="0" applyAlignment="0" applyProtection="0">
      <alignment vertical="center"/>
    </xf>
    <xf numFmtId="43" fontId="15" fillId="0" borderId="0" applyFont="0" applyFill="0" applyBorder="0" applyAlignment="0" applyProtection="0">
      <alignment vertical="center"/>
    </xf>
    <xf numFmtId="43" fontId="15" fillId="0" borderId="0" applyFont="0" applyFill="0" applyBorder="0" applyAlignment="0" applyProtection="0">
      <alignment vertical="center"/>
    </xf>
    <xf numFmtId="43" fontId="15" fillId="0" borderId="0" applyFont="0" applyFill="0" applyBorder="0" applyAlignment="0" applyProtection="0">
      <alignment vertical="center"/>
    </xf>
    <xf numFmtId="43" fontId="15" fillId="0" borderId="0" applyFont="0" applyFill="0" applyBorder="0" applyAlignment="0" applyProtection="0">
      <alignment vertical="center"/>
    </xf>
    <xf numFmtId="43" fontId="15" fillId="0" borderId="0" applyFont="0" applyFill="0" applyBorder="0" applyAlignment="0" applyProtection="0">
      <alignment vertical="center"/>
    </xf>
    <xf numFmtId="43" fontId="15" fillId="0" borderId="0" applyFont="0" applyFill="0" applyBorder="0" applyAlignment="0" applyProtection="0">
      <alignment vertical="center"/>
    </xf>
    <xf numFmtId="43" fontId="15" fillId="0" borderId="0" applyFont="0" applyFill="0" applyBorder="0" applyAlignment="0" applyProtection="0">
      <alignment vertical="center"/>
    </xf>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5" fillId="0" borderId="0" applyFont="0" applyFill="0" applyBorder="0" applyAlignment="0" applyProtection="0">
      <alignment vertical="center"/>
    </xf>
    <xf numFmtId="43" fontId="15" fillId="0" borderId="0" applyFont="0" applyFill="0" applyBorder="0" applyAlignment="0" applyProtection="0">
      <alignment vertical="center"/>
    </xf>
    <xf numFmtId="43" fontId="15" fillId="0" borderId="0" applyFont="0" applyFill="0" applyBorder="0" applyAlignment="0" applyProtection="0">
      <alignment vertical="center"/>
    </xf>
    <xf numFmtId="43" fontId="15" fillId="0" borderId="0" applyFont="0" applyFill="0" applyBorder="0" applyAlignment="0" applyProtection="0">
      <alignment vertical="center"/>
    </xf>
    <xf numFmtId="43" fontId="15" fillId="0" borderId="0" applyFont="0" applyFill="0" applyBorder="0" applyAlignment="0" applyProtection="0">
      <alignment vertical="center"/>
    </xf>
    <xf numFmtId="43" fontId="15" fillId="0" borderId="0" applyFont="0" applyFill="0" applyBorder="0" applyAlignment="0" applyProtection="0">
      <alignment vertical="center"/>
    </xf>
    <xf numFmtId="0" fontId="17" fillId="15" borderId="0" applyNumberFormat="0" applyBorder="0" applyAlignment="0" applyProtection="0">
      <alignment vertical="center"/>
    </xf>
    <xf numFmtId="0" fontId="17" fillId="15" borderId="0" applyNumberFormat="0" applyBorder="0" applyAlignment="0" applyProtection="0">
      <alignment vertical="center"/>
    </xf>
    <xf numFmtId="0" fontId="17" fillId="17" borderId="0" applyNumberFormat="0" applyBorder="0" applyAlignment="0" applyProtection="0">
      <alignment vertical="center"/>
    </xf>
    <xf numFmtId="0" fontId="17" fillId="17" borderId="0" applyNumberFormat="0" applyBorder="0" applyAlignment="0" applyProtection="0">
      <alignment vertical="center"/>
    </xf>
    <xf numFmtId="0" fontId="17" fillId="19" borderId="0" applyNumberFormat="0" applyBorder="0" applyAlignment="0" applyProtection="0">
      <alignment vertical="center"/>
    </xf>
    <xf numFmtId="0" fontId="17" fillId="19" borderId="0" applyNumberFormat="0" applyBorder="0" applyAlignment="0" applyProtection="0">
      <alignment vertical="center"/>
    </xf>
    <xf numFmtId="0" fontId="17" fillId="21" borderId="0" applyNumberFormat="0" applyBorder="0" applyAlignment="0" applyProtection="0">
      <alignment vertical="center"/>
    </xf>
    <xf numFmtId="0" fontId="17" fillId="21" borderId="0" applyNumberFormat="0" applyBorder="0" applyAlignment="0" applyProtection="0">
      <alignment vertical="center"/>
    </xf>
    <xf numFmtId="0" fontId="17" fillId="22" borderId="0" applyNumberFormat="0" applyBorder="0" applyAlignment="0" applyProtection="0">
      <alignment vertical="center"/>
    </xf>
    <xf numFmtId="0" fontId="17" fillId="22" borderId="0" applyNumberFormat="0" applyBorder="0" applyAlignment="0" applyProtection="0">
      <alignment vertical="center"/>
    </xf>
    <xf numFmtId="0" fontId="17" fillId="24" borderId="0" applyNumberFormat="0" applyBorder="0" applyAlignment="0" applyProtection="0">
      <alignment vertical="center"/>
    </xf>
    <xf numFmtId="0" fontId="17" fillId="2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30" fillId="10" borderId="18" applyNumberFormat="0" applyAlignment="0" applyProtection="0">
      <alignment vertical="center"/>
    </xf>
    <xf numFmtId="0" fontId="30" fillId="10" borderId="18" applyNumberFormat="0" applyAlignment="0" applyProtection="0">
      <alignment vertical="center"/>
    </xf>
    <xf numFmtId="0" fontId="31" fillId="9" borderId="17" applyNumberFormat="0" applyAlignment="0" applyProtection="0">
      <alignment vertical="center"/>
    </xf>
    <xf numFmtId="0" fontId="31" fillId="9" borderId="17" applyNumberFormat="0" applyAlignment="0" applyProtection="0">
      <alignment vertical="center"/>
    </xf>
    <xf numFmtId="0" fontId="15" fillId="8" borderId="16" applyNumberFormat="0" applyFont="0" applyAlignment="0" applyProtection="0">
      <alignment vertical="center"/>
    </xf>
    <xf numFmtId="0" fontId="15" fillId="8" borderId="16" applyNumberFormat="0" applyFont="0" applyAlignment="0" applyProtection="0">
      <alignment vertical="center"/>
    </xf>
  </cellStyleXfs>
  <cellXfs count="169">
    <xf numFmtId="0" fontId="0" fillId="0" borderId="0" xfId="0">
      <alignment vertical="center"/>
    </xf>
    <xf numFmtId="0" fontId="1" fillId="0" borderId="0" xfId="0" applyFont="1" applyAlignment="1">
      <alignment horizontal="center" vertical="center" wrapText="1"/>
    </xf>
    <xf numFmtId="0" fontId="0" fillId="2" borderId="0" xfId="0" applyFont="1" applyFill="1" applyAlignment="1">
      <alignment horizontal="center" vertical="center" wrapText="1"/>
    </xf>
    <xf numFmtId="0" fontId="0" fillId="0" borderId="0" xfId="0" applyFont="1" applyFill="1" applyAlignment="1">
      <alignment horizontal="center" vertical="center" wrapText="1"/>
    </xf>
    <xf numFmtId="0" fontId="0" fillId="0" borderId="0" xfId="0" applyFont="1" applyAlignment="1">
      <alignment horizontal="center" vertical="center" wrapText="1"/>
    </xf>
    <xf numFmtId="43" fontId="3" fillId="3" borderId="1" xfId="327" applyNumberFormat="1" applyFont="1" applyFill="1" applyBorder="1" applyAlignment="1">
      <alignment horizontal="center" vertical="center" wrapText="1"/>
    </xf>
    <xf numFmtId="0" fontId="4" fillId="3" borderId="1" xfId="327" applyFont="1" applyFill="1" applyBorder="1" applyAlignment="1">
      <alignment horizontal="center" vertical="center" wrapText="1"/>
    </xf>
    <xf numFmtId="0" fontId="5" fillId="3" borderId="1" xfId="327" applyFont="1" applyFill="1" applyBorder="1" applyAlignment="1">
      <alignment horizontal="center" vertical="center" wrapText="1"/>
    </xf>
    <xf numFmtId="43" fontId="5" fillId="3" borderId="1" xfId="327" applyNumberFormat="1" applyFont="1" applyFill="1" applyBorder="1" applyAlignment="1">
      <alignment horizontal="center" vertical="center" wrapText="1"/>
    </xf>
    <xf numFmtId="0" fontId="6" fillId="2" borderId="1" xfId="327" applyFont="1" applyFill="1" applyBorder="1" applyAlignment="1">
      <alignment horizontal="center" vertical="center" wrapText="1"/>
    </xf>
    <xf numFmtId="0" fontId="6" fillId="0" borderId="1" xfId="327" applyFont="1" applyBorder="1" applyAlignment="1">
      <alignment horizontal="center" vertical="center" wrapText="1"/>
    </xf>
    <xf numFmtId="0" fontId="7" fillId="0" borderId="1" xfId="327" applyFont="1" applyBorder="1" applyAlignment="1">
      <alignment horizontal="center" vertical="center" wrapText="1"/>
    </xf>
    <xf numFmtId="0" fontId="7" fillId="4" borderId="1" xfId="327" applyFont="1" applyFill="1" applyBorder="1" applyAlignment="1">
      <alignment horizontal="center" vertical="center" wrapText="1"/>
    </xf>
    <xf numFmtId="0" fontId="6" fillId="5" borderId="4" xfId="327" applyFont="1" applyFill="1" applyBorder="1" applyAlignment="1">
      <alignment horizontal="center" vertical="center" wrapText="1"/>
    </xf>
    <xf numFmtId="43" fontId="6" fillId="5" borderId="1" xfId="327" applyNumberFormat="1" applyFont="1" applyFill="1" applyBorder="1" applyAlignment="1">
      <alignment horizontal="center" vertical="center" wrapText="1"/>
    </xf>
    <xf numFmtId="0" fontId="6" fillId="5" borderId="1" xfId="327" applyFont="1" applyFill="1" applyBorder="1" applyAlignment="1">
      <alignment horizontal="center" vertical="center" wrapText="1"/>
    </xf>
    <xf numFmtId="43" fontId="6" fillId="0" borderId="1" xfId="327" applyNumberFormat="1" applyFont="1" applyBorder="1" applyAlignment="1">
      <alignment horizontal="center" vertical="center" wrapText="1"/>
    </xf>
    <xf numFmtId="43" fontId="8" fillId="4" borderId="1" xfId="327" applyNumberFormat="1" applyFont="1" applyFill="1" applyBorder="1" applyAlignment="1">
      <alignment horizontal="center" vertical="center" wrapText="1"/>
    </xf>
    <xf numFmtId="0" fontId="8" fillId="4" borderId="1" xfId="327" applyFont="1" applyFill="1" applyBorder="1" applyAlignment="1">
      <alignment horizontal="center" vertical="center" wrapText="1"/>
    </xf>
    <xf numFmtId="43" fontId="6" fillId="4" borderId="1" xfId="327" applyNumberFormat="1" applyFont="1" applyFill="1" applyBorder="1" applyAlignment="1">
      <alignment horizontal="center" vertical="center" wrapText="1"/>
    </xf>
    <xf numFmtId="43" fontId="7" fillId="0" borderId="1" xfId="327" applyNumberFormat="1" applyFont="1" applyBorder="1" applyAlignment="1">
      <alignment horizontal="center" vertical="center" wrapText="1"/>
    </xf>
    <xf numFmtId="43" fontId="6" fillId="2" borderId="1" xfId="327" applyNumberFormat="1" applyFont="1" applyFill="1" applyBorder="1" applyAlignment="1">
      <alignment horizontal="center" vertical="center" wrapText="1"/>
    </xf>
    <xf numFmtId="0" fontId="6" fillId="4" borderId="1" xfId="327" applyFont="1" applyFill="1" applyBorder="1" applyAlignment="1">
      <alignment horizontal="center" vertical="center" wrapText="1"/>
    </xf>
    <xf numFmtId="178" fontId="6" fillId="0" borderId="1" xfId="1" applyNumberFormat="1" applyFont="1" applyFill="1" applyBorder="1" applyAlignment="1">
      <alignment horizontal="center" vertical="center" wrapText="1"/>
    </xf>
    <xf numFmtId="4" fontId="6" fillId="0" borderId="1" xfId="0" applyNumberFormat="1" applyFont="1" applyBorder="1" applyAlignment="1">
      <alignment horizontal="center" vertical="center" wrapText="1"/>
    </xf>
    <xf numFmtId="0" fontId="8" fillId="0" borderId="1" xfId="327" applyFont="1" applyBorder="1" applyAlignment="1">
      <alignment horizontal="center" vertical="center" wrapText="1"/>
    </xf>
    <xf numFmtId="0" fontId="8" fillId="2" borderId="1" xfId="327" applyFont="1" applyFill="1" applyBorder="1" applyAlignment="1">
      <alignment horizontal="center" vertical="center" wrapText="1"/>
    </xf>
    <xf numFmtId="4" fontId="8" fillId="0" borderId="1" xfId="0" applyNumberFormat="1" applyFont="1" applyBorder="1" applyAlignment="1">
      <alignment horizontal="center" vertical="center" wrapText="1"/>
    </xf>
    <xf numFmtId="178" fontId="8" fillId="0" borderId="1" xfId="1" applyNumberFormat="1" applyFont="1" applyFill="1" applyBorder="1" applyAlignment="1">
      <alignment horizontal="center" vertical="center" wrapText="1"/>
    </xf>
    <xf numFmtId="0" fontId="6" fillId="2" borderId="1" xfId="2" applyFont="1" applyFill="1" applyBorder="1" applyAlignment="1">
      <alignment horizontal="center" vertical="center" wrapText="1"/>
    </xf>
    <xf numFmtId="0" fontId="5" fillId="3" borderId="1" xfId="0" applyFont="1" applyFill="1" applyBorder="1" applyAlignment="1">
      <alignment horizontal="center" vertical="center" wrapText="1"/>
    </xf>
    <xf numFmtId="0" fontId="6" fillId="0" borderId="1" xfId="0" applyFont="1" applyBorder="1" applyAlignment="1">
      <alignment horizontal="center" vertical="center" wrapText="1"/>
    </xf>
    <xf numFmtId="43" fontId="7" fillId="0" borderId="1" xfId="1" applyFont="1" applyFill="1" applyBorder="1" applyAlignment="1">
      <alignment horizontal="center" vertical="center" wrapText="1"/>
    </xf>
    <xf numFmtId="0" fontId="9" fillId="0" borderId="1" xfId="327" applyFont="1" applyBorder="1" applyAlignment="1">
      <alignment horizontal="center" vertical="center" wrapText="1"/>
    </xf>
    <xf numFmtId="0" fontId="7" fillId="2" borderId="1" xfId="2" applyFont="1" applyFill="1" applyBorder="1" applyAlignment="1">
      <alignment horizontal="center" vertical="center" wrapText="1"/>
    </xf>
    <xf numFmtId="0" fontId="7" fillId="2" borderId="1" xfId="327" applyFont="1" applyFill="1" applyBorder="1" applyAlignment="1">
      <alignment horizontal="center" vertical="center" wrapText="1"/>
    </xf>
    <xf numFmtId="0" fontId="4" fillId="3" borderId="1" xfId="0" applyFont="1" applyFill="1" applyBorder="1" applyAlignment="1">
      <alignment horizontal="center" vertical="center" wrapText="1"/>
    </xf>
    <xf numFmtId="0" fontId="6" fillId="0" borderId="4" xfId="327" applyFont="1" applyBorder="1" applyAlignment="1">
      <alignment horizontal="center" vertical="center" wrapText="1"/>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5" borderId="1" xfId="327" applyFont="1" applyFill="1" applyBorder="1" applyAlignment="1">
      <alignment horizontal="center" vertical="center" wrapText="1"/>
    </xf>
    <xf numFmtId="0" fontId="8" fillId="0" borderId="4" xfId="327" applyFont="1" applyBorder="1" applyAlignment="1">
      <alignment horizontal="center" vertical="center" wrapText="1"/>
    </xf>
    <xf numFmtId="0" fontId="6" fillId="0" borderId="4" xfId="327"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311" applyFont="1" applyBorder="1" applyAlignment="1">
      <alignment horizontal="center" vertical="center" wrapText="1"/>
    </xf>
    <xf numFmtId="179" fontId="7" fillId="0" borderId="1" xfId="327" applyNumberFormat="1" applyFont="1" applyBorder="1" applyAlignment="1">
      <alignment horizontal="center" vertical="center" wrapText="1"/>
    </xf>
    <xf numFmtId="179" fontId="6" fillId="0" borderId="1" xfId="327" applyNumberFormat="1" applyFont="1" applyBorder="1" applyAlignment="1">
      <alignment horizontal="center" vertical="center" wrapText="1"/>
    </xf>
    <xf numFmtId="0" fontId="7" fillId="0" borderId="1" xfId="315" applyFont="1" applyBorder="1" applyAlignment="1">
      <alignment horizontal="center" vertical="center" wrapText="1"/>
    </xf>
    <xf numFmtId="0" fontId="7" fillId="2" borderId="1" xfId="327" applyFont="1" applyFill="1" applyBorder="1" applyAlignment="1">
      <alignment horizontal="center" vertical="center" wrapText="1" shrinkToFit="1"/>
    </xf>
    <xf numFmtId="0" fontId="6" fillId="2" borderId="1" xfId="327" applyFont="1" applyFill="1" applyBorder="1" applyAlignment="1">
      <alignment horizontal="center" vertical="center" wrapText="1" shrinkToFit="1"/>
    </xf>
    <xf numFmtId="43" fontId="6" fillId="2" borderId="1" xfId="439" applyFont="1" applyFill="1" applyBorder="1" applyAlignment="1">
      <alignment horizontal="center" vertical="center" wrapText="1" shrinkToFit="1"/>
    </xf>
    <xf numFmtId="0" fontId="8" fillId="5" borderId="1" xfId="327" applyFont="1" applyFill="1" applyBorder="1" applyAlignment="1">
      <alignment horizontal="center" vertical="center" wrapText="1" shrinkToFit="1"/>
    </xf>
    <xf numFmtId="0" fontId="6" fillId="5" borderId="1" xfId="327" applyFont="1" applyFill="1" applyBorder="1" applyAlignment="1">
      <alignment horizontal="center" vertical="center" wrapText="1" shrinkToFit="1"/>
    </xf>
    <xf numFmtId="43" fontId="6" fillId="5" borderId="1" xfId="439" applyFont="1" applyFill="1" applyBorder="1" applyAlignment="1">
      <alignment horizontal="center" vertical="center" wrapText="1" shrinkToFit="1"/>
    </xf>
    <xf numFmtId="43" fontId="6" fillId="5" borderId="1" xfId="439" applyFont="1" applyFill="1" applyBorder="1" applyAlignment="1">
      <alignment horizontal="center" vertical="center" wrapText="1"/>
    </xf>
    <xf numFmtId="179" fontId="8" fillId="0" borderId="1" xfId="327" applyNumberFormat="1" applyFont="1" applyBorder="1" applyAlignment="1">
      <alignment horizontal="center" vertical="center" wrapText="1"/>
    </xf>
    <xf numFmtId="179" fontId="6" fillId="4" borderId="1" xfId="327" applyNumberFormat="1" applyFont="1" applyFill="1" applyBorder="1" applyAlignment="1">
      <alignment horizontal="center" vertical="center" wrapText="1"/>
    </xf>
    <xf numFmtId="0" fontId="7" fillId="0" borderId="1" xfId="333" applyFont="1" applyBorder="1" applyAlignment="1">
      <alignment horizontal="center" vertical="center" wrapText="1"/>
    </xf>
    <xf numFmtId="0" fontId="7" fillId="0" borderId="1" xfId="304" applyFont="1" applyBorder="1" applyAlignment="1">
      <alignment horizontal="center" vertical="center" wrapText="1"/>
    </xf>
    <xf numFmtId="0" fontId="7" fillId="0" borderId="1" xfId="308" applyFont="1" applyBorder="1" applyAlignment="1">
      <alignment horizontal="center" vertical="center" wrapText="1"/>
    </xf>
    <xf numFmtId="179" fontId="6" fillId="5" borderId="1" xfId="327" applyNumberFormat="1" applyFont="1" applyFill="1" applyBorder="1" applyAlignment="1">
      <alignment horizontal="center" vertical="center" wrapText="1"/>
    </xf>
    <xf numFmtId="0" fontId="7" fillId="2" borderId="2" xfId="327" applyFont="1" applyFill="1" applyBorder="1" applyAlignment="1">
      <alignment horizontal="center" vertical="center" wrapText="1"/>
    </xf>
    <xf numFmtId="0" fontId="7" fillId="5" borderId="1" xfId="327" applyFont="1" applyFill="1" applyBorder="1" applyAlignment="1">
      <alignment horizontal="center" vertical="center" wrapText="1"/>
    </xf>
    <xf numFmtId="0" fontId="6" fillId="0" borderId="1" xfId="2" applyFont="1" applyBorder="1" applyAlignment="1">
      <alignment horizontal="center" vertical="center" wrapText="1"/>
    </xf>
    <xf numFmtId="0" fontId="8" fillId="0" borderId="4" xfId="327"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4" xfId="0" applyFont="1" applyBorder="1" applyAlignment="1">
      <alignment horizontal="center" vertical="center" wrapText="1"/>
    </xf>
    <xf numFmtId="0" fontId="6" fillId="0" borderId="4" xfId="0" applyFont="1" applyBorder="1" applyAlignment="1">
      <alignment horizontal="center" vertical="center" wrapText="1"/>
    </xf>
    <xf numFmtId="0" fontId="7" fillId="5" borderId="4" xfId="327" applyFont="1" applyFill="1" applyBorder="1" applyAlignment="1">
      <alignment horizontal="center" vertical="center" wrapText="1"/>
    </xf>
    <xf numFmtId="0" fontId="6" fillId="0" borderId="1" xfId="327" applyFont="1" applyBorder="1" applyAlignment="1">
      <alignment horizontal="center" vertical="center" wrapText="1" shrinkToFit="1"/>
    </xf>
    <xf numFmtId="43" fontId="7" fillId="0" borderId="1" xfId="65" applyNumberFormat="1" applyFont="1" applyBorder="1" applyAlignment="1">
      <alignment horizontal="center" vertical="center" wrapText="1"/>
    </xf>
    <xf numFmtId="0" fontId="7" fillId="5" borderId="1" xfId="2" applyFont="1" applyFill="1" applyBorder="1" applyAlignment="1">
      <alignment horizontal="center" vertical="center" wrapText="1"/>
    </xf>
    <xf numFmtId="0" fontId="10" fillId="0" borderId="1" xfId="64" applyFont="1" applyBorder="1" applyAlignment="1">
      <alignment horizontal="center" vertical="center" wrapText="1"/>
    </xf>
    <xf numFmtId="179" fontId="6" fillId="0" borderId="1" xfId="64" applyNumberFormat="1" applyFont="1" applyBorder="1" applyAlignment="1">
      <alignment horizontal="center" vertical="center" wrapText="1"/>
    </xf>
    <xf numFmtId="43" fontId="6" fillId="6" borderId="2" xfId="327" applyNumberFormat="1" applyFont="1" applyFill="1" applyBorder="1" applyAlignment="1">
      <alignment horizontal="center" vertical="center" wrapText="1"/>
    </xf>
    <xf numFmtId="179" fontId="6" fillId="6" borderId="2" xfId="327" applyNumberFormat="1" applyFont="1" applyFill="1" applyBorder="1" applyAlignment="1">
      <alignment horizontal="center" vertical="center" wrapText="1"/>
    </xf>
    <xf numFmtId="0" fontId="11" fillId="7" borderId="1" xfId="327" applyFont="1" applyFill="1" applyBorder="1" applyAlignment="1">
      <alignment horizontal="center" vertical="center" wrapText="1"/>
    </xf>
    <xf numFmtId="43" fontId="11" fillId="7" borderId="1" xfId="327" applyNumberFormat="1" applyFont="1" applyFill="1" applyBorder="1" applyAlignment="1">
      <alignment horizontal="center" vertical="center" wrapText="1"/>
    </xf>
    <xf numFmtId="179" fontId="11" fillId="7" borderId="1" xfId="327" applyNumberFormat="1" applyFont="1" applyFill="1" applyBorder="1" applyAlignment="1">
      <alignment horizontal="center" vertical="center" wrapText="1"/>
    </xf>
    <xf numFmtId="49" fontId="6" fillId="0" borderId="1" xfId="327" applyNumberFormat="1" applyFont="1" applyBorder="1" applyAlignment="1">
      <alignment horizontal="center" vertical="center" wrapText="1"/>
    </xf>
    <xf numFmtId="0" fontId="6" fillId="0" borderId="1" xfId="0" applyFont="1" applyFill="1" applyBorder="1" applyAlignment="1">
      <alignment vertical="center" wrapText="1"/>
    </xf>
    <xf numFmtId="179" fontId="6" fillId="2" borderId="1" xfId="327" applyNumberFormat="1" applyFont="1" applyFill="1" applyBorder="1" applyAlignment="1">
      <alignment horizontal="center" vertical="center" wrapText="1"/>
    </xf>
    <xf numFmtId="0" fontId="6" fillId="0" borderId="1" xfId="64" applyFont="1" applyBorder="1" applyAlignment="1">
      <alignment horizontal="center" vertical="center" wrapText="1"/>
    </xf>
    <xf numFmtId="0" fontId="6" fillId="6" borderId="2" xfId="327" applyFont="1" applyFill="1" applyBorder="1" applyAlignment="1">
      <alignment horizontal="center" vertical="center" wrapText="1"/>
    </xf>
    <xf numFmtId="0" fontId="7" fillId="5" borderId="4" xfId="2" applyFont="1" applyFill="1" applyBorder="1" applyAlignment="1">
      <alignment horizontal="center" vertical="center" wrapText="1"/>
    </xf>
    <xf numFmtId="0" fontId="6" fillId="2" borderId="1"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0" fillId="6" borderId="0" xfId="327" applyFont="1" applyFill="1" applyAlignment="1">
      <alignment horizontal="center" vertical="center" wrapText="1"/>
    </xf>
    <xf numFmtId="0" fontId="0" fillId="6" borderId="2" xfId="0" applyFont="1" applyFill="1" applyBorder="1" applyAlignment="1">
      <alignment horizontal="center" vertical="center" wrapText="1"/>
    </xf>
    <xf numFmtId="0" fontId="6" fillId="7" borderId="1" xfId="327" applyFont="1" applyFill="1" applyBorder="1" applyAlignment="1">
      <alignment horizontal="center" vertical="center" wrapText="1"/>
    </xf>
    <xf numFmtId="0" fontId="0" fillId="7" borderId="1" xfId="0" applyFont="1" applyFill="1" applyBorder="1" applyAlignment="1">
      <alignment horizontal="center" vertical="center" wrapText="1"/>
    </xf>
    <xf numFmtId="0" fontId="2" fillId="0" borderId="0" xfId="0" applyFont="1" applyAlignment="1">
      <alignment horizontal="center" vertical="center" wrapText="1"/>
    </xf>
    <xf numFmtId="43" fontId="3" fillId="3" borderId="1" xfId="327" applyNumberFormat="1" applyFont="1" applyFill="1" applyBorder="1" applyAlignment="1">
      <alignment horizontal="center" vertical="center" wrapText="1"/>
    </xf>
    <xf numFmtId="0" fontId="4" fillId="3" borderId="1" xfId="327" applyFont="1" applyFill="1" applyBorder="1" applyAlignment="1">
      <alignment horizontal="center" vertical="center" wrapText="1"/>
    </xf>
    <xf numFmtId="0" fontId="4" fillId="3" borderId="4" xfId="327" applyFont="1" applyFill="1" applyBorder="1" applyAlignment="1">
      <alignment horizontal="center" vertical="center" wrapText="1"/>
    </xf>
    <xf numFmtId="0" fontId="4" fillId="3" borderId="5" xfId="327" applyFont="1" applyFill="1" applyBorder="1" applyAlignment="1">
      <alignment horizontal="center" vertical="center" wrapText="1"/>
    </xf>
    <xf numFmtId="0" fontId="4" fillId="3" borderId="6" xfId="327" applyFont="1" applyFill="1" applyBorder="1" applyAlignment="1">
      <alignment horizontal="center" vertical="center" wrapText="1"/>
    </xf>
    <xf numFmtId="0" fontId="6" fillId="5" borderId="4" xfId="327" applyFont="1" applyFill="1" applyBorder="1" applyAlignment="1">
      <alignment horizontal="center" vertical="center" wrapText="1"/>
    </xf>
    <xf numFmtId="0" fontId="6" fillId="5" borderId="5" xfId="327" applyFont="1" applyFill="1" applyBorder="1" applyAlignment="1">
      <alignment horizontal="center" vertical="center" wrapText="1"/>
    </xf>
    <xf numFmtId="0" fontId="6" fillId="5" borderId="6" xfId="327" applyFont="1" applyFill="1" applyBorder="1" applyAlignment="1">
      <alignment horizontal="center" vertical="center" wrapText="1"/>
    </xf>
    <xf numFmtId="0" fontId="6" fillId="2" borderId="4" xfId="327" applyFont="1" applyFill="1" applyBorder="1" applyAlignment="1">
      <alignment horizontal="center" vertical="center" wrapText="1"/>
    </xf>
    <xf numFmtId="0" fontId="6" fillId="2" borderId="5" xfId="327" applyFont="1" applyFill="1" applyBorder="1" applyAlignment="1">
      <alignment horizontal="center" vertical="center" wrapText="1"/>
    </xf>
    <xf numFmtId="0" fontId="6" fillId="2" borderId="6" xfId="327" applyFont="1" applyFill="1" applyBorder="1" applyAlignment="1">
      <alignment horizontal="center" vertical="center" wrapText="1"/>
    </xf>
    <xf numFmtId="43" fontId="8" fillId="2" borderId="1" xfId="439" applyFont="1" applyFill="1" applyBorder="1" applyAlignment="1">
      <alignment horizontal="center" vertical="center" wrapText="1"/>
    </xf>
    <xf numFmtId="43" fontId="8" fillId="2" borderId="1" xfId="439" applyFont="1" applyFill="1" applyBorder="1" applyAlignment="1" applyProtection="1">
      <alignment horizontal="center" vertical="center" wrapText="1"/>
    </xf>
    <xf numFmtId="0" fontId="6" fillId="6" borderId="8" xfId="327" applyFont="1" applyFill="1" applyBorder="1" applyAlignment="1">
      <alignment horizontal="center" vertical="center" wrapText="1"/>
    </xf>
    <xf numFmtId="0" fontId="6" fillId="6" borderId="9" xfId="327" applyFont="1" applyFill="1" applyBorder="1" applyAlignment="1">
      <alignment horizontal="center" vertical="center" wrapText="1"/>
    </xf>
    <xf numFmtId="0" fontId="6" fillId="6" borderId="13" xfId="327" applyFont="1" applyFill="1" applyBorder="1" applyAlignment="1">
      <alignment horizontal="center" vertical="center" wrapText="1"/>
    </xf>
    <xf numFmtId="0" fontId="11" fillId="7" borderId="1" xfId="327" applyFont="1" applyFill="1" applyBorder="1" applyAlignment="1">
      <alignment horizontal="center" vertical="center" wrapText="1"/>
    </xf>
    <xf numFmtId="0" fontId="3" fillId="3" borderId="1" xfId="327" applyFont="1" applyFill="1" applyBorder="1" applyAlignment="1">
      <alignment horizontal="center" vertical="center" wrapText="1"/>
    </xf>
    <xf numFmtId="0" fontId="6" fillId="2" borderId="1" xfId="327" applyFont="1" applyFill="1" applyBorder="1" applyAlignment="1">
      <alignment horizontal="center" vertical="center" wrapText="1"/>
    </xf>
    <xf numFmtId="0" fontId="6" fillId="2" borderId="2" xfId="327" applyFont="1" applyFill="1" applyBorder="1" applyAlignment="1">
      <alignment horizontal="center" vertical="center" wrapText="1"/>
    </xf>
    <xf numFmtId="0" fontId="6" fillId="2" borderId="7" xfId="327" applyFont="1" applyFill="1" applyBorder="1" applyAlignment="1">
      <alignment horizontal="center" vertical="center" wrapText="1"/>
    </xf>
    <xf numFmtId="0" fontId="6" fillId="2" borderId="3" xfId="327" applyFont="1" applyFill="1" applyBorder="1" applyAlignment="1">
      <alignment horizontal="center" vertical="center" wrapText="1"/>
    </xf>
    <xf numFmtId="0" fontId="6" fillId="0" borderId="1" xfId="327" applyFont="1" applyBorder="1" applyAlignment="1">
      <alignment horizontal="center" vertical="center" wrapText="1"/>
    </xf>
    <xf numFmtId="0" fontId="8" fillId="0" borderId="1" xfId="327" applyFont="1" applyBorder="1" applyAlignment="1">
      <alignment horizontal="center" vertical="center" wrapText="1"/>
    </xf>
    <xf numFmtId="0" fontId="6" fillId="0" borderId="1" xfId="64" applyFont="1" applyBorder="1" applyAlignment="1">
      <alignment horizontal="center" vertical="center" wrapText="1" shrinkToFit="1"/>
    </xf>
    <xf numFmtId="10" fontId="6" fillId="0" borderId="1" xfId="49" applyNumberFormat="1" applyFont="1" applyFill="1" applyBorder="1" applyAlignment="1">
      <alignment horizontal="center" vertical="center" wrapText="1"/>
    </xf>
    <xf numFmtId="43" fontId="6" fillId="0" borderId="1" xfId="436" applyFont="1" applyFill="1" applyBorder="1" applyAlignment="1">
      <alignment horizontal="center" vertical="center" wrapText="1" shrinkToFit="1"/>
    </xf>
    <xf numFmtId="43" fontId="6" fillId="0" borderId="2" xfId="327" applyNumberFormat="1" applyFont="1" applyBorder="1" applyAlignment="1">
      <alignment horizontal="center" vertical="center" wrapText="1"/>
    </xf>
    <xf numFmtId="43" fontId="6" fillId="0" borderId="3" xfId="327" applyNumberFormat="1" applyFont="1" applyBorder="1" applyAlignment="1">
      <alignment horizontal="center" vertical="center" wrapText="1"/>
    </xf>
    <xf numFmtId="43" fontId="6" fillId="0" borderId="1" xfId="327" applyNumberFormat="1" applyFont="1" applyBorder="1" applyAlignment="1">
      <alignment horizontal="center" vertical="center" wrapText="1"/>
    </xf>
    <xf numFmtId="43" fontId="6" fillId="2" borderId="1" xfId="327" applyNumberFormat="1" applyFont="1" applyFill="1" applyBorder="1" applyAlignment="1">
      <alignment horizontal="center" vertical="center" wrapText="1"/>
    </xf>
    <xf numFmtId="43" fontId="6" fillId="2" borderId="2" xfId="327" applyNumberFormat="1" applyFont="1" applyFill="1" applyBorder="1" applyAlignment="1">
      <alignment horizontal="center" vertical="center" wrapText="1"/>
    </xf>
    <xf numFmtId="43" fontId="6" fillId="2" borderId="7" xfId="327" applyNumberFormat="1" applyFont="1" applyFill="1" applyBorder="1" applyAlignment="1">
      <alignment horizontal="center" vertical="center" wrapText="1"/>
    </xf>
    <xf numFmtId="43" fontId="6" fillId="2" borderId="3" xfId="327" applyNumberFormat="1" applyFont="1" applyFill="1" applyBorder="1" applyAlignment="1">
      <alignment horizontal="center" vertical="center" wrapText="1"/>
    </xf>
    <xf numFmtId="178" fontId="6" fillId="0" borderId="1" xfId="1" applyNumberFormat="1" applyFont="1" applyFill="1" applyBorder="1" applyAlignment="1">
      <alignment horizontal="center" vertical="center" wrapText="1"/>
    </xf>
    <xf numFmtId="0" fontId="6" fillId="0" borderId="2" xfId="327" applyFont="1" applyBorder="1" applyAlignment="1">
      <alignment horizontal="center" vertical="center" wrapText="1"/>
    </xf>
    <xf numFmtId="0" fontId="6" fillId="0" borderId="3" xfId="327" applyFont="1" applyBorder="1" applyAlignment="1">
      <alignment horizontal="center" vertical="center" wrapText="1"/>
    </xf>
    <xf numFmtId="0" fontId="7" fillId="0" borderId="1" xfId="327" applyFont="1" applyBorder="1" applyAlignment="1">
      <alignment horizontal="center" vertical="center" wrapText="1"/>
    </xf>
    <xf numFmtId="0" fontId="6" fillId="0" borderId="1" xfId="0" applyFont="1" applyBorder="1" applyAlignment="1">
      <alignment horizontal="center" vertical="center" wrapText="1"/>
    </xf>
    <xf numFmtId="0" fontId="6" fillId="0" borderId="1" xfId="2" applyFont="1" applyBorder="1" applyAlignment="1">
      <alignment horizontal="center" vertical="center" wrapText="1"/>
    </xf>
    <xf numFmtId="0" fontId="8" fillId="2" borderId="1" xfId="327" applyFont="1" applyFill="1" applyBorder="1" applyAlignment="1">
      <alignment horizontal="center" vertical="center" wrapText="1"/>
    </xf>
    <xf numFmtId="0" fontId="7" fillId="0" borderId="1" xfId="64" applyFont="1" applyBorder="1" applyAlignment="1">
      <alignment horizontal="center" vertical="center" wrapText="1"/>
    </xf>
    <xf numFmtId="0" fontId="8" fillId="0" borderId="8"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6" fillId="0" borderId="7" xfId="0" applyFont="1" applyBorder="1" applyAlignment="1">
      <alignment horizontal="center" vertical="center" wrapText="1"/>
    </xf>
    <xf numFmtId="0" fontId="6" fillId="0" borderId="3" xfId="0" applyFont="1" applyBorder="1" applyAlignment="1">
      <alignment horizontal="center" vertical="center" wrapText="1"/>
    </xf>
    <xf numFmtId="0" fontId="8" fillId="0" borderId="7" xfId="0" applyFont="1" applyBorder="1" applyAlignment="1">
      <alignment horizontal="center" vertical="center" wrapText="1"/>
    </xf>
    <xf numFmtId="0" fontId="8" fillId="2" borderId="2"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1" fillId="0" borderId="0" xfId="0" applyFont="1" applyAlignment="1">
      <alignment horizontal="center" vertical="center" wrapText="1"/>
    </xf>
    <xf numFmtId="0" fontId="8" fillId="0" borderId="8" xfId="327" applyFont="1" applyBorder="1" applyAlignment="1">
      <alignment horizontal="center" vertical="center" wrapText="1"/>
    </xf>
    <xf numFmtId="0" fontId="8" fillId="0" borderId="9" xfId="327" applyFont="1" applyBorder="1" applyAlignment="1">
      <alignment horizontal="center" vertical="center" wrapText="1"/>
    </xf>
    <xf numFmtId="0" fontId="8" fillId="0" borderId="13" xfId="327" applyFont="1" applyBorder="1" applyAlignment="1">
      <alignment horizontal="center" vertical="center" wrapText="1"/>
    </xf>
    <xf numFmtId="0" fontId="8" fillId="0" borderId="10" xfId="327" applyFont="1" applyBorder="1" applyAlignment="1">
      <alignment horizontal="center" vertical="center" wrapText="1"/>
    </xf>
    <xf numFmtId="0" fontId="8" fillId="0" borderId="0" xfId="327" applyFont="1" applyAlignment="1">
      <alignment horizontal="center" vertical="center" wrapText="1"/>
    </xf>
    <xf numFmtId="0" fontId="8" fillId="0" borderId="14" xfId="327" applyFont="1" applyBorder="1" applyAlignment="1">
      <alignment horizontal="center" vertical="center" wrapText="1"/>
    </xf>
    <xf numFmtId="0" fontId="8" fillId="0" borderId="11" xfId="327" applyFont="1" applyBorder="1" applyAlignment="1">
      <alignment horizontal="center" vertical="center" wrapText="1"/>
    </xf>
    <xf numFmtId="0" fontId="8" fillId="0" borderId="12" xfId="327" applyFont="1" applyBorder="1" applyAlignment="1">
      <alignment horizontal="center" vertical="center" wrapText="1"/>
    </xf>
    <xf numFmtId="0" fontId="8" fillId="0" borderId="15" xfId="327" applyFont="1" applyBorder="1" applyAlignment="1">
      <alignment horizontal="center" vertical="center" wrapText="1"/>
    </xf>
    <xf numFmtId="0" fontId="6" fillId="0" borderId="7" xfId="327" applyFont="1" applyBorder="1" applyAlignment="1">
      <alignment horizontal="center" vertical="center" wrapText="1"/>
    </xf>
    <xf numFmtId="0" fontId="6" fillId="0" borderId="2" xfId="64" applyFont="1" applyBorder="1" applyAlignment="1">
      <alignment horizontal="center" vertical="center" wrapText="1" shrinkToFit="1"/>
    </xf>
    <xf numFmtId="0" fontId="6" fillId="0" borderId="7" xfId="64" applyFont="1" applyBorder="1" applyAlignment="1">
      <alignment horizontal="center" vertical="center" wrapText="1" shrinkToFit="1"/>
    </xf>
    <xf numFmtId="0" fontId="6" fillId="0" borderId="3" xfId="64" applyFont="1" applyBorder="1" applyAlignment="1">
      <alignment horizontal="center" vertical="center" wrapText="1" shrinkToFit="1"/>
    </xf>
    <xf numFmtId="0" fontId="6" fillId="0" borderId="8" xfId="327" applyFont="1" applyFill="1" applyBorder="1" applyAlignment="1">
      <alignment horizontal="center" vertical="center" wrapText="1"/>
    </xf>
    <xf numFmtId="0" fontId="6" fillId="0" borderId="9" xfId="327" applyFont="1" applyFill="1" applyBorder="1" applyAlignment="1">
      <alignment horizontal="center" vertical="center" wrapText="1"/>
    </xf>
    <xf numFmtId="43" fontId="6" fillId="0" borderId="2" xfId="327" applyNumberFormat="1" applyFont="1" applyFill="1" applyBorder="1" applyAlignment="1">
      <alignment horizontal="center" vertical="center" wrapText="1"/>
    </xf>
    <xf numFmtId="179" fontId="6" fillId="0" borderId="2" xfId="327" applyNumberFormat="1" applyFont="1" applyFill="1" applyBorder="1" applyAlignment="1">
      <alignment horizontal="center" vertical="center" wrapText="1"/>
    </xf>
    <xf numFmtId="0" fontId="6" fillId="0" borderId="2" xfId="327" applyFont="1" applyFill="1" applyBorder="1" applyAlignment="1">
      <alignment horizontal="center" vertical="center" wrapText="1"/>
    </xf>
    <xf numFmtId="0" fontId="0" fillId="0" borderId="0" xfId="327" applyFont="1" applyFill="1" applyAlignment="1">
      <alignment horizontal="center" vertical="center" wrapText="1"/>
    </xf>
    <xf numFmtId="0" fontId="0" fillId="0" borderId="2" xfId="0" applyFont="1" applyFill="1" applyBorder="1" applyAlignment="1">
      <alignment horizontal="center" vertical="center" wrapText="1"/>
    </xf>
    <xf numFmtId="0" fontId="34" fillId="0" borderId="13" xfId="327" applyFont="1" applyFill="1" applyBorder="1" applyAlignment="1">
      <alignment horizontal="center" vertical="center" wrapText="1"/>
    </xf>
    <xf numFmtId="0" fontId="3" fillId="3" borderId="3" xfId="327" applyFont="1" applyFill="1" applyBorder="1" applyAlignment="1">
      <alignment horizontal="center" vertical="center" wrapText="1"/>
    </xf>
    <xf numFmtId="0" fontId="35" fillId="3" borderId="2" xfId="327" applyFont="1" applyFill="1" applyBorder="1" applyAlignment="1">
      <alignment horizontal="center" vertical="center" wrapText="1"/>
    </xf>
  </cellXfs>
  <cellStyles count="507">
    <cellStyle name="0,0_x000d__x000a_NA_x000d__x000a_" xfId="2" xr:uid="{00000000-0005-0000-0000-000031000000}"/>
    <cellStyle name="0,0_x000d__x000a_NA_x000d__x000a_ 2" xfId="3" xr:uid="{00000000-0005-0000-0000-000032000000}"/>
    <cellStyle name="0,0_x000d__x000a_NA_x000d__x000a_ 3" xfId="4" xr:uid="{00000000-0005-0000-0000-000033000000}"/>
    <cellStyle name="0,0_x000d__x000a_NA_x000d__x000a_ 4" xfId="5" xr:uid="{00000000-0005-0000-0000-000034000000}"/>
    <cellStyle name="0,0_x000d__x000a_NA_x000d__x000a_ 5" xfId="6" xr:uid="{00000000-0005-0000-0000-000035000000}"/>
    <cellStyle name="0,0_x000d__x000a_NA_x000d__x000a_ 6" xfId="7" xr:uid="{00000000-0005-0000-0000-000036000000}"/>
    <cellStyle name="0,0_x000d__x000a_NA_x000d__x000a_ 7" xfId="8" xr:uid="{00000000-0005-0000-0000-000037000000}"/>
    <cellStyle name="20% - 强调文字颜色 1 2" xfId="9" xr:uid="{00000000-0005-0000-0000-000038000000}"/>
    <cellStyle name="20% - 强调文字颜色 1 2 2" xfId="10" xr:uid="{00000000-0005-0000-0000-000039000000}"/>
    <cellStyle name="20% - 强调文字颜色 2 2" xfId="11" xr:uid="{00000000-0005-0000-0000-00003A000000}"/>
    <cellStyle name="20% - 强调文字颜色 2 2 2" xfId="12" xr:uid="{00000000-0005-0000-0000-00003B000000}"/>
    <cellStyle name="20% - 强调文字颜色 3 2" xfId="13" xr:uid="{00000000-0005-0000-0000-00003C000000}"/>
    <cellStyle name="20% - 强调文字颜色 3 2 2" xfId="14" xr:uid="{00000000-0005-0000-0000-00003D000000}"/>
    <cellStyle name="20% - 强调文字颜色 4 2" xfId="15" xr:uid="{00000000-0005-0000-0000-00003E000000}"/>
    <cellStyle name="20% - 强调文字颜色 4 2 2" xfId="16" xr:uid="{00000000-0005-0000-0000-00003F000000}"/>
    <cellStyle name="20% - 强调文字颜色 5 2" xfId="17" xr:uid="{00000000-0005-0000-0000-000040000000}"/>
    <cellStyle name="20% - 强调文字颜色 5 2 2" xfId="18" xr:uid="{00000000-0005-0000-0000-000041000000}"/>
    <cellStyle name="20% - 强调文字颜色 6 2" xfId="19" xr:uid="{00000000-0005-0000-0000-000042000000}"/>
    <cellStyle name="20% - 强调文字颜色 6 2 2" xfId="20" xr:uid="{00000000-0005-0000-0000-000043000000}"/>
    <cellStyle name="40% - 强调文字颜色 1 2" xfId="21" xr:uid="{00000000-0005-0000-0000-000044000000}"/>
    <cellStyle name="40% - 强调文字颜色 1 2 2" xfId="22" xr:uid="{00000000-0005-0000-0000-000045000000}"/>
    <cellStyle name="40% - 强调文字颜色 2 2" xfId="23" xr:uid="{00000000-0005-0000-0000-000046000000}"/>
    <cellStyle name="40% - 强调文字颜色 2 2 2" xfId="24" xr:uid="{00000000-0005-0000-0000-000047000000}"/>
    <cellStyle name="40% - 强调文字颜色 3 2" xfId="25" xr:uid="{00000000-0005-0000-0000-000048000000}"/>
    <cellStyle name="40% - 强调文字颜色 3 2 2" xfId="26" xr:uid="{00000000-0005-0000-0000-000049000000}"/>
    <cellStyle name="40% - 强调文字颜色 4 2" xfId="27" xr:uid="{00000000-0005-0000-0000-00004A000000}"/>
    <cellStyle name="40% - 强调文字颜色 4 2 2" xfId="28" xr:uid="{00000000-0005-0000-0000-00004B000000}"/>
    <cellStyle name="40% - 强调文字颜色 5 2" xfId="29" xr:uid="{00000000-0005-0000-0000-00004C000000}"/>
    <cellStyle name="40% - 强调文字颜色 5 2 2" xfId="30" xr:uid="{00000000-0005-0000-0000-00004D000000}"/>
    <cellStyle name="40% - 强调文字颜色 6 2" xfId="31" xr:uid="{00000000-0005-0000-0000-00004E000000}"/>
    <cellStyle name="40% - 强调文字颜色 6 2 2" xfId="32" xr:uid="{00000000-0005-0000-0000-00004F000000}"/>
    <cellStyle name="60% - 强调文字颜色 1 2" xfId="33" xr:uid="{00000000-0005-0000-0000-000050000000}"/>
    <cellStyle name="60% - 强调文字颜色 1 2 2" xfId="34" xr:uid="{00000000-0005-0000-0000-000051000000}"/>
    <cellStyle name="60% - 强调文字颜色 2 2" xfId="35" xr:uid="{00000000-0005-0000-0000-000052000000}"/>
    <cellStyle name="60% - 强调文字颜色 2 2 2" xfId="36" xr:uid="{00000000-0005-0000-0000-000053000000}"/>
    <cellStyle name="60% - 强调文字颜色 3 2" xfId="37" xr:uid="{00000000-0005-0000-0000-000054000000}"/>
    <cellStyle name="60% - 强调文字颜色 3 2 2" xfId="38" xr:uid="{00000000-0005-0000-0000-000055000000}"/>
    <cellStyle name="60% - 强调文字颜色 4 2" xfId="39" xr:uid="{00000000-0005-0000-0000-000056000000}"/>
    <cellStyle name="60% - 强调文字颜色 4 2 2" xfId="40" xr:uid="{00000000-0005-0000-0000-000057000000}"/>
    <cellStyle name="60% - 强调文字颜色 5 2" xfId="41" xr:uid="{00000000-0005-0000-0000-000058000000}"/>
    <cellStyle name="60% - 强调文字颜色 5 2 2" xfId="42" xr:uid="{00000000-0005-0000-0000-000059000000}"/>
    <cellStyle name="60% - 强调文字颜色 6 2" xfId="43" xr:uid="{00000000-0005-0000-0000-00005A000000}"/>
    <cellStyle name="60% - 强调文字颜色 6 2 2" xfId="44" xr:uid="{00000000-0005-0000-0000-00005B000000}"/>
    <cellStyle name="Normal" xfId="45" xr:uid="{00000000-0005-0000-0000-00005C000000}"/>
    <cellStyle name="Normal 2" xfId="46" xr:uid="{00000000-0005-0000-0000-00005D000000}"/>
    <cellStyle name="百分比 2" xfId="47" xr:uid="{00000000-0005-0000-0000-00005E000000}"/>
    <cellStyle name="百分比 2 2" xfId="48" xr:uid="{00000000-0005-0000-0000-00005F000000}"/>
    <cellStyle name="百分比 3" xfId="49" xr:uid="{00000000-0005-0000-0000-000060000000}"/>
    <cellStyle name="百分比 4" xfId="50" xr:uid="{00000000-0005-0000-0000-000061000000}"/>
    <cellStyle name="标题 1 2" xfId="51" xr:uid="{00000000-0005-0000-0000-000062000000}"/>
    <cellStyle name="标题 1 2 2" xfId="52" xr:uid="{00000000-0005-0000-0000-000063000000}"/>
    <cellStyle name="标题 2 2" xfId="53" xr:uid="{00000000-0005-0000-0000-000064000000}"/>
    <cellStyle name="标题 2 2 2" xfId="54" xr:uid="{00000000-0005-0000-0000-000065000000}"/>
    <cellStyle name="标题 3 2" xfId="55" xr:uid="{00000000-0005-0000-0000-000066000000}"/>
    <cellStyle name="标题 3 2 2" xfId="56" xr:uid="{00000000-0005-0000-0000-000067000000}"/>
    <cellStyle name="标题 4 2" xfId="57" xr:uid="{00000000-0005-0000-0000-000068000000}"/>
    <cellStyle name="标题 4 2 2" xfId="58" xr:uid="{00000000-0005-0000-0000-000069000000}"/>
    <cellStyle name="标题 5" xfId="59" xr:uid="{00000000-0005-0000-0000-00006A000000}"/>
    <cellStyle name="标题 5 2" xfId="60" xr:uid="{00000000-0005-0000-0000-00006B000000}"/>
    <cellStyle name="差 2" xfId="61" xr:uid="{00000000-0005-0000-0000-00006C000000}"/>
    <cellStyle name="差 2 2" xfId="62" xr:uid="{00000000-0005-0000-0000-00006D000000}"/>
    <cellStyle name="常规" xfId="0" builtinId="0"/>
    <cellStyle name="常规 10" xfId="63" xr:uid="{00000000-0005-0000-0000-00006E000000}"/>
    <cellStyle name="常规 10 2" xfId="64" xr:uid="{00000000-0005-0000-0000-00006F000000}"/>
    <cellStyle name="常规 11" xfId="65" xr:uid="{00000000-0005-0000-0000-000070000000}"/>
    <cellStyle name="常规 11 2" xfId="66" xr:uid="{00000000-0005-0000-0000-000071000000}"/>
    <cellStyle name="常规 11 2 2" xfId="67" xr:uid="{00000000-0005-0000-0000-000072000000}"/>
    <cellStyle name="常规 11 2 2 2" xfId="68" xr:uid="{00000000-0005-0000-0000-000073000000}"/>
    <cellStyle name="常规 11 2 3" xfId="69" xr:uid="{00000000-0005-0000-0000-000074000000}"/>
    <cellStyle name="常规 11 3" xfId="70" xr:uid="{00000000-0005-0000-0000-000075000000}"/>
    <cellStyle name="常规 11 3 2" xfId="71" xr:uid="{00000000-0005-0000-0000-000076000000}"/>
    <cellStyle name="常规 11 3 2 2" xfId="72" xr:uid="{00000000-0005-0000-0000-000077000000}"/>
    <cellStyle name="常规 11 3 3" xfId="73" xr:uid="{00000000-0005-0000-0000-000078000000}"/>
    <cellStyle name="常规 11 4" xfId="74" xr:uid="{00000000-0005-0000-0000-000079000000}"/>
    <cellStyle name="常规 11 4 2" xfId="75" xr:uid="{00000000-0005-0000-0000-00007A000000}"/>
    <cellStyle name="常规 11 4 2 2" xfId="76" xr:uid="{00000000-0005-0000-0000-00007B000000}"/>
    <cellStyle name="常规 11 4 3" xfId="77" xr:uid="{00000000-0005-0000-0000-00007C000000}"/>
    <cellStyle name="常规 11 5" xfId="78" xr:uid="{00000000-0005-0000-0000-00007D000000}"/>
    <cellStyle name="常规 11 5 2" xfId="79" xr:uid="{00000000-0005-0000-0000-00007E000000}"/>
    <cellStyle name="常规 11 5 2 2" xfId="80" xr:uid="{00000000-0005-0000-0000-00007F000000}"/>
    <cellStyle name="常规 11 5 3" xfId="81" xr:uid="{00000000-0005-0000-0000-000080000000}"/>
    <cellStyle name="常规 11 6" xfId="82" xr:uid="{00000000-0005-0000-0000-000081000000}"/>
    <cellStyle name="常规 11 6 2" xfId="83" xr:uid="{00000000-0005-0000-0000-000082000000}"/>
    <cellStyle name="常规 11 6 2 2" xfId="84" xr:uid="{00000000-0005-0000-0000-000083000000}"/>
    <cellStyle name="常规 11 6 3" xfId="85" xr:uid="{00000000-0005-0000-0000-000084000000}"/>
    <cellStyle name="常规 11 7" xfId="86" xr:uid="{00000000-0005-0000-0000-000085000000}"/>
    <cellStyle name="常规 12" xfId="87" xr:uid="{00000000-0005-0000-0000-000086000000}"/>
    <cellStyle name="常规 12 2" xfId="88" xr:uid="{00000000-0005-0000-0000-000087000000}"/>
    <cellStyle name="常规 13" xfId="89" xr:uid="{00000000-0005-0000-0000-000088000000}"/>
    <cellStyle name="常规 13 2" xfId="90" xr:uid="{00000000-0005-0000-0000-000089000000}"/>
    <cellStyle name="常规 14" xfId="91" xr:uid="{00000000-0005-0000-0000-00008A000000}"/>
    <cellStyle name="常规 14 2" xfId="92" xr:uid="{00000000-0005-0000-0000-00008B000000}"/>
    <cellStyle name="常规 15" xfId="93" xr:uid="{00000000-0005-0000-0000-00008C000000}"/>
    <cellStyle name="常规 15 2" xfId="94" xr:uid="{00000000-0005-0000-0000-00008D000000}"/>
    <cellStyle name="常规 16" xfId="95" xr:uid="{00000000-0005-0000-0000-00008E000000}"/>
    <cellStyle name="常规 16 2" xfId="96" xr:uid="{00000000-0005-0000-0000-00008F000000}"/>
    <cellStyle name="常规 16 2 2" xfId="97" xr:uid="{00000000-0005-0000-0000-000090000000}"/>
    <cellStyle name="常规 16 3" xfId="98" xr:uid="{00000000-0005-0000-0000-000091000000}"/>
    <cellStyle name="常规 17" xfId="99" xr:uid="{00000000-0005-0000-0000-000092000000}"/>
    <cellStyle name="常规 17 2" xfId="100" xr:uid="{00000000-0005-0000-0000-000093000000}"/>
    <cellStyle name="常规 18" xfId="101" xr:uid="{00000000-0005-0000-0000-000094000000}"/>
    <cellStyle name="常规 18 2" xfId="102" xr:uid="{00000000-0005-0000-0000-000095000000}"/>
    <cellStyle name="常规 18 2 2" xfId="103" xr:uid="{00000000-0005-0000-0000-000096000000}"/>
    <cellStyle name="常规 18 3" xfId="104" xr:uid="{00000000-0005-0000-0000-000097000000}"/>
    <cellStyle name="常规 19" xfId="105" xr:uid="{00000000-0005-0000-0000-000098000000}"/>
    <cellStyle name="常规 19 2" xfId="106" xr:uid="{00000000-0005-0000-0000-000099000000}"/>
    <cellStyle name="常规 19 2 2" xfId="107" xr:uid="{00000000-0005-0000-0000-00009A000000}"/>
    <cellStyle name="常规 19 3" xfId="108" xr:uid="{00000000-0005-0000-0000-00009B000000}"/>
    <cellStyle name="常规 2" xfId="109" xr:uid="{00000000-0005-0000-0000-00009C000000}"/>
    <cellStyle name="常规 2 10" xfId="110" xr:uid="{00000000-0005-0000-0000-00009D000000}"/>
    <cellStyle name="常规 2 10 2" xfId="111" xr:uid="{00000000-0005-0000-0000-00009E000000}"/>
    <cellStyle name="常规 2 11" xfId="112" xr:uid="{00000000-0005-0000-0000-00009F000000}"/>
    <cellStyle name="常规 2 11 2" xfId="113" xr:uid="{00000000-0005-0000-0000-0000A0000000}"/>
    <cellStyle name="常规 2 12" xfId="114" xr:uid="{00000000-0005-0000-0000-0000A1000000}"/>
    <cellStyle name="常规 2 12 2" xfId="115" xr:uid="{00000000-0005-0000-0000-0000A2000000}"/>
    <cellStyle name="常规 2 12 2 2" xfId="116" xr:uid="{00000000-0005-0000-0000-0000A3000000}"/>
    <cellStyle name="常规 2 12 3" xfId="117" xr:uid="{00000000-0005-0000-0000-0000A4000000}"/>
    <cellStyle name="常规 2 13" xfId="118" xr:uid="{00000000-0005-0000-0000-0000A5000000}"/>
    <cellStyle name="常规 2 13 2" xfId="119" xr:uid="{00000000-0005-0000-0000-0000A6000000}"/>
    <cellStyle name="常规 2 13 2 2" xfId="120" xr:uid="{00000000-0005-0000-0000-0000A7000000}"/>
    <cellStyle name="常规 2 13 3" xfId="121" xr:uid="{00000000-0005-0000-0000-0000A8000000}"/>
    <cellStyle name="常规 2 14" xfId="122" xr:uid="{00000000-0005-0000-0000-0000A9000000}"/>
    <cellStyle name="常规 2 14 2" xfId="123" xr:uid="{00000000-0005-0000-0000-0000AA000000}"/>
    <cellStyle name="常规 2 14 2 2" xfId="124" xr:uid="{00000000-0005-0000-0000-0000AB000000}"/>
    <cellStyle name="常规 2 14 3" xfId="125" xr:uid="{00000000-0005-0000-0000-0000AC000000}"/>
    <cellStyle name="常规 2 15" xfId="126" xr:uid="{00000000-0005-0000-0000-0000AD000000}"/>
    <cellStyle name="常规 2 15 2" xfId="127" xr:uid="{00000000-0005-0000-0000-0000AE000000}"/>
    <cellStyle name="常规 2 15 2 2" xfId="128" xr:uid="{00000000-0005-0000-0000-0000AF000000}"/>
    <cellStyle name="常规 2 15 3" xfId="129" xr:uid="{00000000-0005-0000-0000-0000B0000000}"/>
    <cellStyle name="常规 2 16" xfId="130" xr:uid="{00000000-0005-0000-0000-0000B1000000}"/>
    <cellStyle name="常规 2 16 2" xfId="131" xr:uid="{00000000-0005-0000-0000-0000B2000000}"/>
    <cellStyle name="常规 2 16 2 2" xfId="132" xr:uid="{00000000-0005-0000-0000-0000B3000000}"/>
    <cellStyle name="常规 2 16 3" xfId="133" xr:uid="{00000000-0005-0000-0000-0000B4000000}"/>
    <cellStyle name="常规 2 17" xfId="134" xr:uid="{00000000-0005-0000-0000-0000B5000000}"/>
    <cellStyle name="常规 2 17 2" xfId="135" xr:uid="{00000000-0005-0000-0000-0000B6000000}"/>
    <cellStyle name="常规 2 17 2 2" xfId="136" xr:uid="{00000000-0005-0000-0000-0000B7000000}"/>
    <cellStyle name="常规 2 17 3" xfId="137" xr:uid="{00000000-0005-0000-0000-0000B8000000}"/>
    <cellStyle name="常规 2 18" xfId="138" xr:uid="{00000000-0005-0000-0000-0000B9000000}"/>
    <cellStyle name="常规 2 18 2" xfId="139" xr:uid="{00000000-0005-0000-0000-0000BA000000}"/>
    <cellStyle name="常规 2 18 2 2" xfId="140" xr:uid="{00000000-0005-0000-0000-0000BB000000}"/>
    <cellStyle name="常规 2 18 3" xfId="141" xr:uid="{00000000-0005-0000-0000-0000BC000000}"/>
    <cellStyle name="常规 2 19" xfId="142" xr:uid="{00000000-0005-0000-0000-0000BD000000}"/>
    <cellStyle name="常规 2 19 2" xfId="143" xr:uid="{00000000-0005-0000-0000-0000BE000000}"/>
    <cellStyle name="常规 2 19 2 2" xfId="144" xr:uid="{00000000-0005-0000-0000-0000BF000000}"/>
    <cellStyle name="常规 2 19 3" xfId="145" xr:uid="{00000000-0005-0000-0000-0000C0000000}"/>
    <cellStyle name="常规 2 2" xfId="146" xr:uid="{00000000-0005-0000-0000-0000C1000000}"/>
    <cellStyle name="常规 2 2 2" xfId="147" xr:uid="{00000000-0005-0000-0000-0000C2000000}"/>
    <cellStyle name="常规 2 2 2 2" xfId="148" xr:uid="{00000000-0005-0000-0000-0000C3000000}"/>
    <cellStyle name="常规 2 2 3" xfId="149" xr:uid="{00000000-0005-0000-0000-0000C4000000}"/>
    <cellStyle name="常规 2 2 3 2" xfId="150" xr:uid="{00000000-0005-0000-0000-0000C5000000}"/>
    <cellStyle name="常规 2 2 4" xfId="151" xr:uid="{00000000-0005-0000-0000-0000C6000000}"/>
    <cellStyle name="常规 2 2 4 2" xfId="152" xr:uid="{00000000-0005-0000-0000-0000C7000000}"/>
    <cellStyle name="常规 2 2 5" xfId="153" xr:uid="{00000000-0005-0000-0000-0000C8000000}"/>
    <cellStyle name="常规 2 2 5 2" xfId="154" xr:uid="{00000000-0005-0000-0000-0000C9000000}"/>
    <cellStyle name="常规 2 2 6" xfId="155" xr:uid="{00000000-0005-0000-0000-0000CA000000}"/>
    <cellStyle name="常规 2 2 6 2" xfId="156" xr:uid="{00000000-0005-0000-0000-0000CB000000}"/>
    <cellStyle name="常规 2 2 7" xfId="157" xr:uid="{00000000-0005-0000-0000-0000CC000000}"/>
    <cellStyle name="常规 2 20" xfId="158" xr:uid="{00000000-0005-0000-0000-0000CD000000}"/>
    <cellStyle name="常规 2 20 2" xfId="159" xr:uid="{00000000-0005-0000-0000-0000CE000000}"/>
    <cellStyle name="常规 2 20 2 2" xfId="160" xr:uid="{00000000-0005-0000-0000-0000CF000000}"/>
    <cellStyle name="常规 2 20 3" xfId="161" xr:uid="{00000000-0005-0000-0000-0000D0000000}"/>
    <cellStyle name="常规 2 21" xfId="162" xr:uid="{00000000-0005-0000-0000-0000D1000000}"/>
    <cellStyle name="常规 2 21 2" xfId="163" xr:uid="{00000000-0005-0000-0000-0000D2000000}"/>
    <cellStyle name="常规 2 21 2 2" xfId="164" xr:uid="{00000000-0005-0000-0000-0000D3000000}"/>
    <cellStyle name="常规 2 21 3" xfId="165" xr:uid="{00000000-0005-0000-0000-0000D4000000}"/>
    <cellStyle name="常规 2 22" xfId="166" xr:uid="{00000000-0005-0000-0000-0000D5000000}"/>
    <cellStyle name="常规 2 22 2" xfId="167" xr:uid="{00000000-0005-0000-0000-0000D6000000}"/>
    <cellStyle name="常规 2 22 2 2" xfId="168" xr:uid="{00000000-0005-0000-0000-0000D7000000}"/>
    <cellStyle name="常规 2 22 3" xfId="169" xr:uid="{00000000-0005-0000-0000-0000D8000000}"/>
    <cellStyle name="常规 2 23" xfId="170" xr:uid="{00000000-0005-0000-0000-0000D9000000}"/>
    <cellStyle name="常规 2 23 2" xfId="171" xr:uid="{00000000-0005-0000-0000-0000DA000000}"/>
    <cellStyle name="常规 2 23 2 2" xfId="172" xr:uid="{00000000-0005-0000-0000-0000DB000000}"/>
    <cellStyle name="常规 2 23 3" xfId="173" xr:uid="{00000000-0005-0000-0000-0000DC000000}"/>
    <cellStyle name="常规 2 24" xfId="174" xr:uid="{00000000-0005-0000-0000-0000DD000000}"/>
    <cellStyle name="常规 2 24 2" xfId="175" xr:uid="{00000000-0005-0000-0000-0000DE000000}"/>
    <cellStyle name="常规 2 24 2 2" xfId="176" xr:uid="{00000000-0005-0000-0000-0000DF000000}"/>
    <cellStyle name="常规 2 24 3" xfId="177" xr:uid="{00000000-0005-0000-0000-0000E0000000}"/>
    <cellStyle name="常规 2 25" xfId="178" xr:uid="{00000000-0005-0000-0000-0000E1000000}"/>
    <cellStyle name="常规 2 25 2" xfId="179" xr:uid="{00000000-0005-0000-0000-0000E2000000}"/>
    <cellStyle name="常规 2 25 2 2" xfId="180" xr:uid="{00000000-0005-0000-0000-0000E3000000}"/>
    <cellStyle name="常规 2 25 3" xfId="181" xr:uid="{00000000-0005-0000-0000-0000E4000000}"/>
    <cellStyle name="常规 2 26" xfId="182" xr:uid="{00000000-0005-0000-0000-0000E5000000}"/>
    <cellStyle name="常规 2 26 2" xfId="183" xr:uid="{00000000-0005-0000-0000-0000E6000000}"/>
    <cellStyle name="常规 2 26 2 2" xfId="184" xr:uid="{00000000-0005-0000-0000-0000E7000000}"/>
    <cellStyle name="常规 2 26 3" xfId="185" xr:uid="{00000000-0005-0000-0000-0000E8000000}"/>
    <cellStyle name="常规 2 27" xfId="186" xr:uid="{00000000-0005-0000-0000-0000E9000000}"/>
    <cellStyle name="常规 2 27 2" xfId="187" xr:uid="{00000000-0005-0000-0000-0000EA000000}"/>
    <cellStyle name="常规 2 27 2 2" xfId="188" xr:uid="{00000000-0005-0000-0000-0000EB000000}"/>
    <cellStyle name="常规 2 27 3" xfId="189" xr:uid="{00000000-0005-0000-0000-0000EC000000}"/>
    <cellStyle name="常规 2 28" xfId="190" xr:uid="{00000000-0005-0000-0000-0000ED000000}"/>
    <cellStyle name="常规 2 28 2" xfId="191" xr:uid="{00000000-0005-0000-0000-0000EE000000}"/>
    <cellStyle name="常规 2 28 2 2" xfId="192" xr:uid="{00000000-0005-0000-0000-0000EF000000}"/>
    <cellStyle name="常规 2 28 3" xfId="193" xr:uid="{00000000-0005-0000-0000-0000F0000000}"/>
    <cellStyle name="常规 2 29" xfId="194" xr:uid="{00000000-0005-0000-0000-0000F1000000}"/>
    <cellStyle name="常规 2 29 2" xfId="195" xr:uid="{00000000-0005-0000-0000-0000F2000000}"/>
    <cellStyle name="常规 2 29 2 2" xfId="196" xr:uid="{00000000-0005-0000-0000-0000F3000000}"/>
    <cellStyle name="常规 2 29 3" xfId="197" xr:uid="{00000000-0005-0000-0000-0000F4000000}"/>
    <cellStyle name="常规 2 3" xfId="198" xr:uid="{00000000-0005-0000-0000-0000F5000000}"/>
    <cellStyle name="常规 2 3 2" xfId="199" xr:uid="{00000000-0005-0000-0000-0000F6000000}"/>
    <cellStyle name="常规 2 3 2 2" xfId="200" xr:uid="{00000000-0005-0000-0000-0000F7000000}"/>
    <cellStyle name="常规 2 3 3" xfId="201" xr:uid="{00000000-0005-0000-0000-0000F8000000}"/>
    <cellStyle name="常规 2 3 3 2" xfId="202" xr:uid="{00000000-0005-0000-0000-0000F9000000}"/>
    <cellStyle name="常规 2 3 4" xfId="203" xr:uid="{00000000-0005-0000-0000-0000FA000000}"/>
    <cellStyle name="常规 2 3 4 2" xfId="204" xr:uid="{00000000-0005-0000-0000-0000FB000000}"/>
    <cellStyle name="常规 2 3 5" xfId="205" xr:uid="{00000000-0005-0000-0000-0000FC000000}"/>
    <cellStyle name="常规 2 3 5 2" xfId="206" xr:uid="{00000000-0005-0000-0000-0000FD000000}"/>
    <cellStyle name="常规 2 3 6" xfId="207" xr:uid="{00000000-0005-0000-0000-0000FE000000}"/>
    <cellStyle name="常规 2 3 6 2" xfId="208" xr:uid="{00000000-0005-0000-0000-0000FF000000}"/>
    <cellStyle name="常规 2 3 7" xfId="209" xr:uid="{00000000-0005-0000-0000-000000010000}"/>
    <cellStyle name="常规 2 30" xfId="210" xr:uid="{00000000-0005-0000-0000-000001010000}"/>
    <cellStyle name="常规 2 30 2" xfId="211" xr:uid="{00000000-0005-0000-0000-000002010000}"/>
    <cellStyle name="常规 2 31" xfId="212" xr:uid="{00000000-0005-0000-0000-000003010000}"/>
    <cellStyle name="常规 2 31 2" xfId="213" xr:uid="{00000000-0005-0000-0000-000004010000}"/>
    <cellStyle name="常规 2 32" xfId="214" xr:uid="{00000000-0005-0000-0000-000005010000}"/>
    <cellStyle name="常规 2 32 2" xfId="215" xr:uid="{00000000-0005-0000-0000-000006010000}"/>
    <cellStyle name="常规 2 33" xfId="216" xr:uid="{00000000-0005-0000-0000-000007010000}"/>
    <cellStyle name="常规 2 33 2" xfId="217" xr:uid="{00000000-0005-0000-0000-000008010000}"/>
    <cellStyle name="常规 2 34" xfId="218" xr:uid="{00000000-0005-0000-0000-000009010000}"/>
    <cellStyle name="常规 2 34 2" xfId="219" xr:uid="{00000000-0005-0000-0000-00000A010000}"/>
    <cellStyle name="常规 2 35" xfId="220" xr:uid="{00000000-0005-0000-0000-00000B010000}"/>
    <cellStyle name="常规 2 35 2" xfId="221" xr:uid="{00000000-0005-0000-0000-00000C010000}"/>
    <cellStyle name="常规 2 36" xfId="222" xr:uid="{00000000-0005-0000-0000-00000D010000}"/>
    <cellStyle name="常规 2 36 2" xfId="223" xr:uid="{00000000-0005-0000-0000-00000E010000}"/>
    <cellStyle name="常规 2 37" xfId="224" xr:uid="{00000000-0005-0000-0000-00000F010000}"/>
    <cellStyle name="常规 2 37 2" xfId="225" xr:uid="{00000000-0005-0000-0000-000010010000}"/>
    <cellStyle name="常规 2 38" xfId="226" xr:uid="{00000000-0005-0000-0000-000011010000}"/>
    <cellStyle name="常规 2 4" xfId="227" xr:uid="{00000000-0005-0000-0000-000012010000}"/>
    <cellStyle name="常规 2 4 2" xfId="228" xr:uid="{00000000-0005-0000-0000-000013010000}"/>
    <cellStyle name="常规 2 4 2 2" xfId="229" xr:uid="{00000000-0005-0000-0000-000014010000}"/>
    <cellStyle name="常规 2 4 3" xfId="230" xr:uid="{00000000-0005-0000-0000-000015010000}"/>
    <cellStyle name="常规 2 4 3 2" xfId="231" xr:uid="{00000000-0005-0000-0000-000016010000}"/>
    <cellStyle name="常规 2 4 4" xfId="232" xr:uid="{00000000-0005-0000-0000-000017010000}"/>
    <cellStyle name="常规 2 4 4 2" xfId="233" xr:uid="{00000000-0005-0000-0000-000018010000}"/>
    <cellStyle name="常规 2 4 5" xfId="234" xr:uid="{00000000-0005-0000-0000-000019010000}"/>
    <cellStyle name="常规 2 4 5 2" xfId="235" xr:uid="{00000000-0005-0000-0000-00001A010000}"/>
    <cellStyle name="常规 2 4 6" xfId="236" xr:uid="{00000000-0005-0000-0000-00001B010000}"/>
    <cellStyle name="常规 2 4 6 2" xfId="237" xr:uid="{00000000-0005-0000-0000-00001C010000}"/>
    <cellStyle name="常规 2 4 7" xfId="238" xr:uid="{00000000-0005-0000-0000-00001D010000}"/>
    <cellStyle name="常规 2 5" xfId="239" xr:uid="{00000000-0005-0000-0000-00001E010000}"/>
    <cellStyle name="常规 2 5 2" xfId="240" xr:uid="{00000000-0005-0000-0000-00001F010000}"/>
    <cellStyle name="常规 2 6" xfId="241" xr:uid="{00000000-0005-0000-0000-000020010000}"/>
    <cellStyle name="常规 2 6 2" xfId="242" xr:uid="{00000000-0005-0000-0000-000021010000}"/>
    <cellStyle name="常规 2 6 2 2" xfId="243" xr:uid="{00000000-0005-0000-0000-000022010000}"/>
    <cellStyle name="常规 2 6 3" xfId="244" xr:uid="{00000000-0005-0000-0000-000023010000}"/>
    <cellStyle name="常规 2 7" xfId="245" xr:uid="{00000000-0005-0000-0000-000024010000}"/>
    <cellStyle name="常规 2 7 2" xfId="246" xr:uid="{00000000-0005-0000-0000-000025010000}"/>
    <cellStyle name="常规 2 8" xfId="247" xr:uid="{00000000-0005-0000-0000-000026010000}"/>
    <cellStyle name="常规 2 8 2" xfId="248" xr:uid="{00000000-0005-0000-0000-000027010000}"/>
    <cellStyle name="常规 2 9" xfId="249" xr:uid="{00000000-0005-0000-0000-000028010000}"/>
    <cellStyle name="常规 2 9 2" xfId="250" xr:uid="{00000000-0005-0000-0000-000029010000}"/>
    <cellStyle name="常规 20" xfId="251" xr:uid="{00000000-0005-0000-0000-00002A010000}"/>
    <cellStyle name="常规 20 2" xfId="252" xr:uid="{00000000-0005-0000-0000-00002B010000}"/>
    <cellStyle name="常规 21" xfId="253" xr:uid="{00000000-0005-0000-0000-00002C010000}"/>
    <cellStyle name="常规 21 2" xfId="254" xr:uid="{00000000-0005-0000-0000-00002D010000}"/>
    <cellStyle name="常规 21 2 2" xfId="255" xr:uid="{00000000-0005-0000-0000-00002E010000}"/>
    <cellStyle name="常规 21 3" xfId="256" xr:uid="{00000000-0005-0000-0000-00002F010000}"/>
    <cellStyle name="常规 22" xfId="257" xr:uid="{00000000-0005-0000-0000-000030010000}"/>
    <cellStyle name="常规 22 2" xfId="258" xr:uid="{00000000-0005-0000-0000-000031010000}"/>
    <cellStyle name="常规 22 2 2" xfId="259" xr:uid="{00000000-0005-0000-0000-000032010000}"/>
    <cellStyle name="常规 22 3" xfId="260" xr:uid="{00000000-0005-0000-0000-000033010000}"/>
    <cellStyle name="常规 23" xfId="261" xr:uid="{00000000-0005-0000-0000-000034010000}"/>
    <cellStyle name="常规 23 2" xfId="262" xr:uid="{00000000-0005-0000-0000-000035010000}"/>
    <cellStyle name="常规 24" xfId="263" xr:uid="{00000000-0005-0000-0000-000036010000}"/>
    <cellStyle name="常规 24 2" xfId="264" xr:uid="{00000000-0005-0000-0000-000037010000}"/>
    <cellStyle name="常规 24 2 2" xfId="265" xr:uid="{00000000-0005-0000-0000-000038010000}"/>
    <cellStyle name="常规 24 3" xfId="266" xr:uid="{00000000-0005-0000-0000-000039010000}"/>
    <cellStyle name="常规 25" xfId="267" xr:uid="{00000000-0005-0000-0000-00003A010000}"/>
    <cellStyle name="常规 25 2" xfId="268" xr:uid="{00000000-0005-0000-0000-00003B010000}"/>
    <cellStyle name="常规 25 2 2" xfId="269" xr:uid="{00000000-0005-0000-0000-00003C010000}"/>
    <cellStyle name="常规 25 3" xfId="270" xr:uid="{00000000-0005-0000-0000-00003D010000}"/>
    <cellStyle name="常规 26" xfId="271" xr:uid="{00000000-0005-0000-0000-00003E010000}"/>
    <cellStyle name="常规 26 2" xfId="272" xr:uid="{00000000-0005-0000-0000-00003F010000}"/>
    <cellStyle name="常规 27" xfId="273" xr:uid="{00000000-0005-0000-0000-000040010000}"/>
    <cellStyle name="常规 27 2" xfId="274" xr:uid="{00000000-0005-0000-0000-000041010000}"/>
    <cellStyle name="常规 27 2 2" xfId="275" xr:uid="{00000000-0005-0000-0000-000042010000}"/>
    <cellStyle name="常规 27 3" xfId="276" xr:uid="{00000000-0005-0000-0000-000043010000}"/>
    <cellStyle name="常规 28" xfId="277" xr:uid="{00000000-0005-0000-0000-000044010000}"/>
    <cellStyle name="常规 28 2" xfId="278" xr:uid="{00000000-0005-0000-0000-000045010000}"/>
    <cellStyle name="常规 29" xfId="279" xr:uid="{00000000-0005-0000-0000-000046010000}"/>
    <cellStyle name="常规 29 2" xfId="280" xr:uid="{00000000-0005-0000-0000-000047010000}"/>
    <cellStyle name="常规 3" xfId="281" xr:uid="{00000000-0005-0000-0000-000048010000}"/>
    <cellStyle name="常规 3 2" xfId="282" xr:uid="{00000000-0005-0000-0000-000049010000}"/>
    <cellStyle name="常规 3 2 2" xfId="283" xr:uid="{00000000-0005-0000-0000-00004A010000}"/>
    <cellStyle name="常规 3 3" xfId="284" xr:uid="{00000000-0005-0000-0000-00004B010000}"/>
    <cellStyle name="常规 3 3 2" xfId="285" xr:uid="{00000000-0005-0000-0000-00004C010000}"/>
    <cellStyle name="常规 3 4" xfId="286" xr:uid="{00000000-0005-0000-0000-00004D010000}"/>
    <cellStyle name="常规 3 4 2" xfId="287" xr:uid="{00000000-0005-0000-0000-00004E010000}"/>
    <cellStyle name="常规 3 5" xfId="288" xr:uid="{00000000-0005-0000-0000-00004F010000}"/>
    <cellStyle name="常规 3 5 2" xfId="289" xr:uid="{00000000-0005-0000-0000-000050010000}"/>
    <cellStyle name="常规 3 6" xfId="290" xr:uid="{00000000-0005-0000-0000-000051010000}"/>
    <cellStyle name="常规 3 6 2" xfId="291" xr:uid="{00000000-0005-0000-0000-000052010000}"/>
    <cellStyle name="常规 3 7" xfId="292" xr:uid="{00000000-0005-0000-0000-000053010000}"/>
    <cellStyle name="常规 3 7 2" xfId="293" xr:uid="{00000000-0005-0000-0000-000054010000}"/>
    <cellStyle name="常规 3 8" xfId="294" xr:uid="{00000000-0005-0000-0000-000055010000}"/>
    <cellStyle name="常规 30" xfId="295" xr:uid="{00000000-0005-0000-0000-000056010000}"/>
    <cellStyle name="常规 30 2" xfId="296" xr:uid="{00000000-0005-0000-0000-000057010000}"/>
    <cellStyle name="常规 30 2 2" xfId="297" xr:uid="{00000000-0005-0000-0000-000058010000}"/>
    <cellStyle name="常规 30 3" xfId="298" xr:uid="{00000000-0005-0000-0000-000059010000}"/>
    <cellStyle name="常规 31" xfId="299" xr:uid="{00000000-0005-0000-0000-00005A010000}"/>
    <cellStyle name="常规 31 2" xfId="300" xr:uid="{00000000-0005-0000-0000-00005B010000}"/>
    <cellStyle name="常规 31 2 2" xfId="301" xr:uid="{00000000-0005-0000-0000-00005C010000}"/>
    <cellStyle name="常规 31 3" xfId="302" xr:uid="{00000000-0005-0000-0000-00005D010000}"/>
    <cellStyle name="常规 32" xfId="303" xr:uid="{00000000-0005-0000-0000-00005E010000}"/>
    <cellStyle name="常规 32 2" xfId="304" xr:uid="{00000000-0005-0000-0000-00005F010000}"/>
    <cellStyle name="常规 32 2 2" xfId="305" xr:uid="{00000000-0005-0000-0000-000060010000}"/>
    <cellStyle name="常规 32 3" xfId="306" xr:uid="{00000000-0005-0000-0000-000061010000}"/>
    <cellStyle name="常规 33" xfId="307" xr:uid="{00000000-0005-0000-0000-000062010000}"/>
    <cellStyle name="常规 33 2" xfId="308" xr:uid="{00000000-0005-0000-0000-000063010000}"/>
    <cellStyle name="常规 33 2 2" xfId="309" xr:uid="{00000000-0005-0000-0000-000064010000}"/>
    <cellStyle name="常规 33 3" xfId="310" xr:uid="{00000000-0005-0000-0000-000065010000}"/>
    <cellStyle name="常规 34" xfId="311" xr:uid="{00000000-0005-0000-0000-000066010000}"/>
    <cellStyle name="常规 34 2" xfId="312" xr:uid="{00000000-0005-0000-0000-000067010000}"/>
    <cellStyle name="常规 35" xfId="313" xr:uid="{00000000-0005-0000-0000-000068010000}"/>
    <cellStyle name="常规 35 2" xfId="314" xr:uid="{00000000-0005-0000-0000-000069010000}"/>
    <cellStyle name="常规 36" xfId="315" xr:uid="{00000000-0005-0000-0000-00006A010000}"/>
    <cellStyle name="常规 36 2" xfId="316" xr:uid="{00000000-0005-0000-0000-00006B010000}"/>
    <cellStyle name="常规 37" xfId="317" xr:uid="{00000000-0005-0000-0000-00006C010000}"/>
    <cellStyle name="常规 37 2" xfId="318" xr:uid="{00000000-0005-0000-0000-00006D010000}"/>
    <cellStyle name="常规 38" xfId="319" xr:uid="{00000000-0005-0000-0000-00006E010000}"/>
    <cellStyle name="常规 38 2" xfId="320" xr:uid="{00000000-0005-0000-0000-00006F010000}"/>
    <cellStyle name="常规 39" xfId="321" xr:uid="{00000000-0005-0000-0000-000070010000}"/>
    <cellStyle name="常规 39 2" xfId="322" xr:uid="{00000000-0005-0000-0000-000071010000}"/>
    <cellStyle name="常规 4" xfId="323" xr:uid="{00000000-0005-0000-0000-000072010000}"/>
    <cellStyle name="常规 4 2" xfId="324" xr:uid="{00000000-0005-0000-0000-000073010000}"/>
    <cellStyle name="常规 40" xfId="325" xr:uid="{00000000-0005-0000-0000-000074010000}"/>
    <cellStyle name="常规 40 2" xfId="326" xr:uid="{00000000-0005-0000-0000-000075010000}"/>
    <cellStyle name="常规 41" xfId="327" xr:uid="{00000000-0005-0000-0000-000076010000}"/>
    <cellStyle name="常规 42" xfId="328" xr:uid="{00000000-0005-0000-0000-000077010000}"/>
    <cellStyle name="常规 5" xfId="329" xr:uid="{00000000-0005-0000-0000-000078010000}"/>
    <cellStyle name="常规 5 2" xfId="330" xr:uid="{00000000-0005-0000-0000-000079010000}"/>
    <cellStyle name="常规 5 2 2" xfId="331" xr:uid="{00000000-0005-0000-0000-00007A010000}"/>
    <cellStyle name="常规 5 3" xfId="332" xr:uid="{00000000-0005-0000-0000-00007B010000}"/>
    <cellStyle name="常规 6" xfId="333" xr:uid="{00000000-0005-0000-0000-00007C010000}"/>
    <cellStyle name="常规 6 2" xfId="334" xr:uid="{00000000-0005-0000-0000-00007D010000}"/>
    <cellStyle name="常规 6 2 2" xfId="335" xr:uid="{00000000-0005-0000-0000-00007E010000}"/>
    <cellStyle name="常规 6 2 2 2" xfId="336" xr:uid="{00000000-0005-0000-0000-00007F010000}"/>
    <cellStyle name="常规 6 2 2 2 2" xfId="337" xr:uid="{00000000-0005-0000-0000-000080010000}"/>
    <cellStyle name="常规 6 2 2 3" xfId="338" xr:uid="{00000000-0005-0000-0000-000081010000}"/>
    <cellStyle name="常规 6 2 3" xfId="339" xr:uid="{00000000-0005-0000-0000-000082010000}"/>
    <cellStyle name="常规 6 2 3 2" xfId="340" xr:uid="{00000000-0005-0000-0000-000083010000}"/>
    <cellStyle name="常规 6 2 3 2 2" xfId="341" xr:uid="{00000000-0005-0000-0000-000084010000}"/>
    <cellStyle name="常规 6 2 3 3" xfId="342" xr:uid="{00000000-0005-0000-0000-000085010000}"/>
    <cellStyle name="常规 6 2 4" xfId="343" xr:uid="{00000000-0005-0000-0000-000086010000}"/>
    <cellStyle name="常规 6 2 4 2" xfId="344" xr:uid="{00000000-0005-0000-0000-000087010000}"/>
    <cellStyle name="常规 6 2 4 2 2" xfId="345" xr:uid="{00000000-0005-0000-0000-000088010000}"/>
    <cellStyle name="常规 6 2 4 3" xfId="346" xr:uid="{00000000-0005-0000-0000-000089010000}"/>
    <cellStyle name="常规 6 2 5" xfId="347" xr:uid="{00000000-0005-0000-0000-00008A010000}"/>
    <cellStyle name="常规 6 2 5 2" xfId="348" xr:uid="{00000000-0005-0000-0000-00008B010000}"/>
    <cellStyle name="常规 6 2 5 2 2" xfId="349" xr:uid="{00000000-0005-0000-0000-00008C010000}"/>
    <cellStyle name="常规 6 2 5 3" xfId="350" xr:uid="{00000000-0005-0000-0000-00008D010000}"/>
    <cellStyle name="常规 6 2 6" xfId="351" xr:uid="{00000000-0005-0000-0000-00008E010000}"/>
    <cellStyle name="常规 6 2 6 2" xfId="352" xr:uid="{00000000-0005-0000-0000-00008F010000}"/>
    <cellStyle name="常规 6 2 6 2 2" xfId="353" xr:uid="{00000000-0005-0000-0000-000090010000}"/>
    <cellStyle name="常规 6 2 6 3" xfId="354" xr:uid="{00000000-0005-0000-0000-000091010000}"/>
    <cellStyle name="常规 6 2 7" xfId="355" xr:uid="{00000000-0005-0000-0000-000092010000}"/>
    <cellStyle name="常规 6 3" xfId="356" xr:uid="{00000000-0005-0000-0000-000093010000}"/>
    <cellStyle name="常规 6 3 2" xfId="357" xr:uid="{00000000-0005-0000-0000-000094010000}"/>
    <cellStyle name="常规 6 3 2 2" xfId="358" xr:uid="{00000000-0005-0000-0000-000095010000}"/>
    <cellStyle name="常规 6 3 3" xfId="359" xr:uid="{00000000-0005-0000-0000-000096010000}"/>
    <cellStyle name="常规 6 4" xfId="360" xr:uid="{00000000-0005-0000-0000-000097010000}"/>
    <cellStyle name="常规 6 4 2" xfId="361" xr:uid="{00000000-0005-0000-0000-000098010000}"/>
    <cellStyle name="常规 6 4 2 2" xfId="362" xr:uid="{00000000-0005-0000-0000-000099010000}"/>
    <cellStyle name="常规 6 4 3" xfId="363" xr:uid="{00000000-0005-0000-0000-00009A010000}"/>
    <cellStyle name="常规 6 5" xfId="364" xr:uid="{00000000-0005-0000-0000-00009B010000}"/>
    <cellStyle name="常规 6 5 2" xfId="365" xr:uid="{00000000-0005-0000-0000-00009C010000}"/>
    <cellStyle name="常规 6 5 2 2" xfId="366" xr:uid="{00000000-0005-0000-0000-00009D010000}"/>
    <cellStyle name="常规 6 5 3" xfId="367" xr:uid="{00000000-0005-0000-0000-00009E010000}"/>
    <cellStyle name="常规 6 6" xfId="368" xr:uid="{00000000-0005-0000-0000-00009F010000}"/>
    <cellStyle name="常规 6 6 2" xfId="369" xr:uid="{00000000-0005-0000-0000-0000A0010000}"/>
    <cellStyle name="常规 6 6 2 2" xfId="370" xr:uid="{00000000-0005-0000-0000-0000A1010000}"/>
    <cellStyle name="常规 6 6 3" xfId="371" xr:uid="{00000000-0005-0000-0000-0000A2010000}"/>
    <cellStyle name="常规 6 7" xfId="372" xr:uid="{00000000-0005-0000-0000-0000A3010000}"/>
    <cellStyle name="常规 6 7 2" xfId="373" xr:uid="{00000000-0005-0000-0000-0000A4010000}"/>
    <cellStyle name="常规 6 7 2 2" xfId="374" xr:uid="{00000000-0005-0000-0000-0000A5010000}"/>
    <cellStyle name="常规 6 7 3" xfId="375" xr:uid="{00000000-0005-0000-0000-0000A6010000}"/>
    <cellStyle name="常规 6 8" xfId="376" xr:uid="{00000000-0005-0000-0000-0000A7010000}"/>
    <cellStyle name="常规 6 8 2" xfId="377" xr:uid="{00000000-0005-0000-0000-0000A8010000}"/>
    <cellStyle name="常规 6 9" xfId="378" xr:uid="{00000000-0005-0000-0000-0000A9010000}"/>
    <cellStyle name="常规 7" xfId="379" xr:uid="{00000000-0005-0000-0000-0000AA010000}"/>
    <cellStyle name="常规 7 2" xfId="380" xr:uid="{00000000-0005-0000-0000-0000AB010000}"/>
    <cellStyle name="常规 7 2 2" xfId="381" xr:uid="{00000000-0005-0000-0000-0000AC010000}"/>
    <cellStyle name="常规 7 2 2 2" xfId="382" xr:uid="{00000000-0005-0000-0000-0000AD010000}"/>
    <cellStyle name="常规 7 2 3" xfId="383" xr:uid="{00000000-0005-0000-0000-0000AE010000}"/>
    <cellStyle name="常规 7 2 3 2" xfId="384" xr:uid="{00000000-0005-0000-0000-0000AF010000}"/>
    <cellStyle name="常规 7 2 4" xfId="385" xr:uid="{00000000-0005-0000-0000-0000B0010000}"/>
    <cellStyle name="常规 7 2 4 2" xfId="386" xr:uid="{00000000-0005-0000-0000-0000B1010000}"/>
    <cellStyle name="常规 7 2 5" xfId="387" xr:uid="{00000000-0005-0000-0000-0000B2010000}"/>
    <cellStyle name="常规 7 2 5 2" xfId="388" xr:uid="{00000000-0005-0000-0000-0000B3010000}"/>
    <cellStyle name="常规 7 2 6" xfId="389" xr:uid="{00000000-0005-0000-0000-0000B4010000}"/>
    <cellStyle name="常规 7 2 6 2" xfId="390" xr:uid="{00000000-0005-0000-0000-0000B5010000}"/>
    <cellStyle name="常规 7 2 7" xfId="391" xr:uid="{00000000-0005-0000-0000-0000B6010000}"/>
    <cellStyle name="常规 7 3" xfId="392" xr:uid="{00000000-0005-0000-0000-0000B7010000}"/>
    <cellStyle name="常规 7 3 2" xfId="393" xr:uid="{00000000-0005-0000-0000-0000B8010000}"/>
    <cellStyle name="常规 7 4" xfId="394" xr:uid="{00000000-0005-0000-0000-0000B9010000}"/>
    <cellStyle name="常规 7 4 2" xfId="395" xr:uid="{00000000-0005-0000-0000-0000BA010000}"/>
    <cellStyle name="常规 7 5" xfId="396" xr:uid="{00000000-0005-0000-0000-0000BB010000}"/>
    <cellStyle name="常规 7 5 2" xfId="397" xr:uid="{00000000-0005-0000-0000-0000BC010000}"/>
    <cellStyle name="常规 7 6" xfId="398" xr:uid="{00000000-0005-0000-0000-0000BD010000}"/>
    <cellStyle name="常规 7 6 2" xfId="399" xr:uid="{00000000-0005-0000-0000-0000BE010000}"/>
    <cellStyle name="常规 7 7" xfId="400" xr:uid="{00000000-0005-0000-0000-0000BF010000}"/>
    <cellStyle name="常规 7 7 2" xfId="401" xr:uid="{00000000-0005-0000-0000-0000C0010000}"/>
    <cellStyle name="常规 7 8" xfId="402" xr:uid="{00000000-0005-0000-0000-0000C1010000}"/>
    <cellStyle name="常规 7 8 2" xfId="403" xr:uid="{00000000-0005-0000-0000-0000C2010000}"/>
    <cellStyle name="常规 7 9" xfId="404" xr:uid="{00000000-0005-0000-0000-0000C3010000}"/>
    <cellStyle name="常规 8" xfId="405" xr:uid="{00000000-0005-0000-0000-0000C4010000}"/>
    <cellStyle name="常规 8 2" xfId="406" xr:uid="{00000000-0005-0000-0000-0000C5010000}"/>
    <cellStyle name="常规 8 2 2" xfId="407" xr:uid="{00000000-0005-0000-0000-0000C6010000}"/>
    <cellStyle name="常规 8 3" xfId="408" xr:uid="{00000000-0005-0000-0000-0000C7010000}"/>
    <cellStyle name="常规 8 3 2" xfId="409" xr:uid="{00000000-0005-0000-0000-0000C8010000}"/>
    <cellStyle name="常规 8 4" xfId="410" xr:uid="{00000000-0005-0000-0000-0000C9010000}"/>
    <cellStyle name="常规 8 4 2" xfId="411" xr:uid="{00000000-0005-0000-0000-0000CA010000}"/>
    <cellStyle name="常规 8 5" xfId="412" xr:uid="{00000000-0005-0000-0000-0000CB010000}"/>
    <cellStyle name="常规 8 5 2" xfId="413" xr:uid="{00000000-0005-0000-0000-0000CC010000}"/>
    <cellStyle name="常规 8 6" xfId="414" xr:uid="{00000000-0005-0000-0000-0000CD010000}"/>
    <cellStyle name="常规 8 6 2" xfId="415" xr:uid="{00000000-0005-0000-0000-0000CE010000}"/>
    <cellStyle name="常规 8 7" xfId="416" xr:uid="{00000000-0005-0000-0000-0000CF010000}"/>
    <cellStyle name="常规 9" xfId="417" xr:uid="{00000000-0005-0000-0000-0000D0010000}"/>
    <cellStyle name="常规 9 2" xfId="418" xr:uid="{00000000-0005-0000-0000-0000D1010000}"/>
    <cellStyle name="常规 9 2 2" xfId="419" xr:uid="{00000000-0005-0000-0000-0000D2010000}"/>
    <cellStyle name="常规 9 3" xfId="420" xr:uid="{00000000-0005-0000-0000-0000D3010000}"/>
    <cellStyle name="好 2" xfId="421" xr:uid="{00000000-0005-0000-0000-0000D4010000}"/>
    <cellStyle name="好 2 2" xfId="422" xr:uid="{00000000-0005-0000-0000-0000D5010000}"/>
    <cellStyle name="汇总 2" xfId="423" xr:uid="{00000000-0005-0000-0000-0000D6010000}"/>
    <cellStyle name="汇总 2 2" xfId="424" xr:uid="{00000000-0005-0000-0000-0000D7010000}"/>
    <cellStyle name="计算 2" xfId="425" xr:uid="{00000000-0005-0000-0000-0000D8010000}"/>
    <cellStyle name="计算 2 2" xfId="426" xr:uid="{00000000-0005-0000-0000-0000D9010000}"/>
    <cellStyle name="检查单元格 2" xfId="427" xr:uid="{00000000-0005-0000-0000-0000DA010000}"/>
    <cellStyle name="检查单元格 2 2" xfId="428" xr:uid="{00000000-0005-0000-0000-0000DB010000}"/>
    <cellStyle name="解释性文本 2" xfId="429" xr:uid="{00000000-0005-0000-0000-0000DC010000}"/>
    <cellStyle name="解释性文本 2 2" xfId="430" xr:uid="{00000000-0005-0000-0000-0000DD010000}"/>
    <cellStyle name="警告文本 2" xfId="431" xr:uid="{00000000-0005-0000-0000-0000DE010000}"/>
    <cellStyle name="警告文本 2 2" xfId="432" xr:uid="{00000000-0005-0000-0000-0000DF010000}"/>
    <cellStyle name="链接单元格 2" xfId="433" xr:uid="{00000000-0005-0000-0000-0000E0010000}"/>
    <cellStyle name="链接单元格 2 2" xfId="434" xr:uid="{00000000-0005-0000-0000-0000E1010000}"/>
    <cellStyle name="千位分隔" xfId="1" builtinId="3"/>
    <cellStyle name="千位分隔 10" xfId="435" xr:uid="{00000000-0005-0000-0000-0000E2010000}"/>
    <cellStyle name="千位分隔 10 2" xfId="436" xr:uid="{00000000-0005-0000-0000-0000E3010000}"/>
    <cellStyle name="千位分隔 11" xfId="437" xr:uid="{00000000-0005-0000-0000-0000E4010000}"/>
    <cellStyle name="千位分隔 11 2" xfId="438" xr:uid="{00000000-0005-0000-0000-0000E5010000}"/>
    <cellStyle name="千位分隔 12" xfId="439" xr:uid="{00000000-0005-0000-0000-0000E6010000}"/>
    <cellStyle name="千位分隔 13" xfId="440" xr:uid="{00000000-0005-0000-0000-0000E7010000}"/>
    <cellStyle name="千位分隔 2" xfId="441" xr:uid="{00000000-0005-0000-0000-0000E8010000}"/>
    <cellStyle name="千位分隔 2 2" xfId="442" xr:uid="{00000000-0005-0000-0000-0000E9010000}"/>
    <cellStyle name="千位分隔 2 2 2" xfId="443" xr:uid="{00000000-0005-0000-0000-0000EA010000}"/>
    <cellStyle name="千位分隔 2 3" xfId="444" xr:uid="{00000000-0005-0000-0000-0000EB010000}"/>
    <cellStyle name="千位分隔 2 3 2" xfId="445" xr:uid="{00000000-0005-0000-0000-0000EC010000}"/>
    <cellStyle name="千位分隔 2 4" xfId="446" xr:uid="{00000000-0005-0000-0000-0000ED010000}"/>
    <cellStyle name="千位分隔 2 4 2" xfId="447" xr:uid="{00000000-0005-0000-0000-0000EE010000}"/>
    <cellStyle name="千位分隔 2 5" xfId="448" xr:uid="{00000000-0005-0000-0000-0000EF010000}"/>
    <cellStyle name="千位分隔 2 5 2" xfId="449" xr:uid="{00000000-0005-0000-0000-0000F0010000}"/>
    <cellStyle name="千位分隔 2 6" xfId="450" xr:uid="{00000000-0005-0000-0000-0000F1010000}"/>
    <cellStyle name="千位分隔 2 6 2" xfId="451" xr:uid="{00000000-0005-0000-0000-0000F2010000}"/>
    <cellStyle name="千位分隔 2 7" xfId="452" xr:uid="{00000000-0005-0000-0000-0000F3010000}"/>
    <cellStyle name="千位分隔 3" xfId="453" xr:uid="{00000000-0005-0000-0000-0000F4010000}"/>
    <cellStyle name="千位分隔 3 2" xfId="454" xr:uid="{00000000-0005-0000-0000-0000F5010000}"/>
    <cellStyle name="千位分隔 4" xfId="455" xr:uid="{00000000-0005-0000-0000-0000F6010000}"/>
    <cellStyle name="千位分隔 4 2" xfId="456" xr:uid="{00000000-0005-0000-0000-0000F7010000}"/>
    <cellStyle name="千位分隔 5" xfId="457" xr:uid="{00000000-0005-0000-0000-0000F8010000}"/>
    <cellStyle name="千位分隔 5 2" xfId="458" xr:uid="{00000000-0005-0000-0000-0000F9010000}"/>
    <cellStyle name="千位分隔 6" xfId="459" xr:uid="{00000000-0005-0000-0000-0000FA010000}"/>
    <cellStyle name="千位分隔 6 2" xfId="460" xr:uid="{00000000-0005-0000-0000-0000FB010000}"/>
    <cellStyle name="千位分隔 6 2 2" xfId="461" xr:uid="{00000000-0005-0000-0000-0000FC010000}"/>
    <cellStyle name="千位分隔 6 2 2 2" xfId="462" xr:uid="{00000000-0005-0000-0000-0000FD010000}"/>
    <cellStyle name="千位分隔 6 2 3" xfId="463" xr:uid="{00000000-0005-0000-0000-0000FE010000}"/>
    <cellStyle name="千位分隔 6 3" xfId="464" xr:uid="{00000000-0005-0000-0000-0000FF010000}"/>
    <cellStyle name="千位分隔 6 3 2" xfId="465" xr:uid="{00000000-0005-0000-0000-000000020000}"/>
    <cellStyle name="千位分隔 6 3 2 2" xfId="466" xr:uid="{00000000-0005-0000-0000-000001020000}"/>
    <cellStyle name="千位分隔 6 3 3" xfId="467" xr:uid="{00000000-0005-0000-0000-000002020000}"/>
    <cellStyle name="千位分隔 6 4" xfId="468" xr:uid="{00000000-0005-0000-0000-000003020000}"/>
    <cellStyle name="千位分隔 6 4 2" xfId="469" xr:uid="{00000000-0005-0000-0000-000004020000}"/>
    <cellStyle name="千位分隔 6 4 2 2" xfId="470" xr:uid="{00000000-0005-0000-0000-000005020000}"/>
    <cellStyle name="千位分隔 6 4 3" xfId="471" xr:uid="{00000000-0005-0000-0000-000006020000}"/>
    <cellStyle name="千位分隔 6 5" xfId="472" xr:uid="{00000000-0005-0000-0000-000007020000}"/>
    <cellStyle name="千位分隔 6 5 2" xfId="473" xr:uid="{00000000-0005-0000-0000-000008020000}"/>
    <cellStyle name="千位分隔 6 5 2 2" xfId="474" xr:uid="{00000000-0005-0000-0000-000009020000}"/>
    <cellStyle name="千位分隔 6 5 3" xfId="475" xr:uid="{00000000-0005-0000-0000-00000A020000}"/>
    <cellStyle name="千位分隔 6 6" xfId="476" xr:uid="{00000000-0005-0000-0000-00000B020000}"/>
    <cellStyle name="千位分隔 6 6 2" xfId="477" xr:uid="{00000000-0005-0000-0000-00000C020000}"/>
    <cellStyle name="千位分隔 6 6 2 2" xfId="478" xr:uid="{00000000-0005-0000-0000-00000D020000}"/>
    <cellStyle name="千位分隔 6 6 3" xfId="479" xr:uid="{00000000-0005-0000-0000-00000E020000}"/>
    <cellStyle name="千位分隔 6 7" xfId="480" xr:uid="{00000000-0005-0000-0000-00000F020000}"/>
    <cellStyle name="千位分隔 7" xfId="481" xr:uid="{00000000-0005-0000-0000-000010020000}"/>
    <cellStyle name="千位分隔 7 2" xfId="482" xr:uid="{00000000-0005-0000-0000-000011020000}"/>
    <cellStyle name="千位分隔 8" xfId="483" xr:uid="{00000000-0005-0000-0000-000012020000}"/>
    <cellStyle name="千位分隔 8 2" xfId="484" xr:uid="{00000000-0005-0000-0000-000013020000}"/>
    <cellStyle name="千位分隔 9" xfId="485" xr:uid="{00000000-0005-0000-0000-000014020000}"/>
    <cellStyle name="千位分隔 9 2" xfId="486" xr:uid="{00000000-0005-0000-0000-000015020000}"/>
    <cellStyle name="强调文字颜色 1 2" xfId="487" xr:uid="{00000000-0005-0000-0000-000016020000}"/>
    <cellStyle name="强调文字颜色 1 2 2" xfId="488" xr:uid="{00000000-0005-0000-0000-000017020000}"/>
    <cellStyle name="强调文字颜色 2 2" xfId="489" xr:uid="{00000000-0005-0000-0000-000018020000}"/>
    <cellStyle name="强调文字颜色 2 2 2" xfId="490" xr:uid="{00000000-0005-0000-0000-000019020000}"/>
    <cellStyle name="强调文字颜色 3 2" xfId="491" xr:uid="{00000000-0005-0000-0000-00001A020000}"/>
    <cellStyle name="强调文字颜色 3 2 2" xfId="492" xr:uid="{00000000-0005-0000-0000-00001B020000}"/>
    <cellStyle name="强调文字颜色 4 2" xfId="493" xr:uid="{00000000-0005-0000-0000-00001C020000}"/>
    <cellStyle name="强调文字颜色 4 2 2" xfId="494" xr:uid="{00000000-0005-0000-0000-00001D020000}"/>
    <cellStyle name="强调文字颜色 5 2" xfId="495" xr:uid="{00000000-0005-0000-0000-00001E020000}"/>
    <cellStyle name="强调文字颜色 5 2 2" xfId="496" xr:uid="{00000000-0005-0000-0000-00001F020000}"/>
    <cellStyle name="强调文字颜色 6 2" xfId="497" xr:uid="{00000000-0005-0000-0000-000020020000}"/>
    <cellStyle name="强调文字颜色 6 2 2" xfId="498" xr:uid="{00000000-0005-0000-0000-000021020000}"/>
    <cellStyle name="适中 2" xfId="499" xr:uid="{00000000-0005-0000-0000-000022020000}"/>
    <cellStyle name="适中 2 2" xfId="500" xr:uid="{00000000-0005-0000-0000-000023020000}"/>
    <cellStyle name="输出 2" xfId="501" xr:uid="{00000000-0005-0000-0000-000024020000}"/>
    <cellStyle name="输出 2 2" xfId="502" xr:uid="{00000000-0005-0000-0000-000025020000}"/>
    <cellStyle name="输入 2" xfId="503" xr:uid="{00000000-0005-0000-0000-000026020000}"/>
    <cellStyle name="输入 2 2" xfId="504" xr:uid="{00000000-0005-0000-0000-000027020000}"/>
    <cellStyle name="注释 2" xfId="505" xr:uid="{00000000-0005-0000-0000-000028020000}"/>
    <cellStyle name="注释 2 2" xfId="506" xr:uid="{00000000-0005-0000-0000-00002902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W153"/>
  <sheetViews>
    <sheetView tabSelected="1" zoomScale="80" zoomScaleNormal="80" workbookViewId="0">
      <pane xSplit="4" ySplit="3" topLeftCell="E148" activePane="bottomRight" state="frozen"/>
      <selection pane="topRight"/>
      <selection pane="bottomLeft"/>
      <selection pane="bottomRight" activeCell="C2" sqref="C2:C3"/>
    </sheetView>
  </sheetViews>
  <sheetFormatPr defaultColWidth="13.46484375" defaultRowHeight="13.9" x14ac:dyDescent="0.4"/>
  <cols>
    <col min="1" max="1" width="5.33203125" style="4" customWidth="1"/>
    <col min="2" max="3" width="9.6640625" style="4" customWidth="1"/>
    <col min="4" max="4" width="22.59765625" style="4" customWidth="1"/>
    <col min="5" max="5" width="10.53125" style="4" customWidth="1"/>
    <col min="6" max="6" width="8.86328125" style="4" customWidth="1"/>
    <col min="7" max="7" width="10.46484375" style="4" customWidth="1"/>
    <col min="8" max="8" width="8.53125" style="4" customWidth="1"/>
    <col min="9" max="9" width="11.46484375" style="4" customWidth="1"/>
    <col min="10" max="10" width="13.46484375" style="4" customWidth="1"/>
    <col min="11" max="11" width="10.33203125" style="4" customWidth="1"/>
    <col min="12" max="12" width="10.6640625" style="4" hidden="1" customWidth="1"/>
    <col min="13" max="13" width="10.19921875" style="4" hidden="1" customWidth="1"/>
    <col min="14" max="14" width="7.86328125" style="4" hidden="1" customWidth="1"/>
    <col min="15" max="15" width="8.33203125" style="4" hidden="1" customWidth="1"/>
    <col min="16" max="16" width="9.1328125" style="4" hidden="1" customWidth="1"/>
    <col min="17" max="17" width="16.46484375" style="4" customWidth="1"/>
    <col min="18" max="20" width="10.33203125" style="4" customWidth="1"/>
    <col min="21" max="21" width="13.46484375" style="4" customWidth="1"/>
    <col min="22" max="16384" width="13.46484375" style="4"/>
  </cols>
  <sheetData>
    <row r="1" spans="1:22" ht="34.049999999999997" customHeight="1" x14ac:dyDescent="0.4">
      <c r="A1" s="91" t="s">
        <v>0</v>
      </c>
      <c r="B1" s="91"/>
      <c r="C1" s="91"/>
      <c r="D1" s="91"/>
      <c r="E1" s="91"/>
      <c r="F1" s="91"/>
      <c r="G1" s="91"/>
      <c r="H1" s="91"/>
      <c r="I1" s="91"/>
      <c r="J1" s="91"/>
      <c r="K1" s="91"/>
      <c r="L1" s="91"/>
      <c r="M1" s="91"/>
      <c r="N1" s="91"/>
      <c r="O1" s="91"/>
      <c r="P1" s="91"/>
      <c r="Q1" s="91"/>
      <c r="R1" s="91"/>
      <c r="S1" s="91"/>
      <c r="T1" s="91"/>
      <c r="U1" s="91"/>
      <c r="V1" s="91"/>
    </row>
    <row r="2" spans="1:22" ht="26" customHeight="1" x14ac:dyDescent="0.4">
      <c r="A2" s="109" t="s">
        <v>1</v>
      </c>
      <c r="B2" s="109" t="s">
        <v>2</v>
      </c>
      <c r="C2" s="168" t="s">
        <v>325</v>
      </c>
      <c r="D2" s="109" t="s">
        <v>3</v>
      </c>
      <c r="E2" s="92" t="s">
        <v>4</v>
      </c>
      <c r="F2" s="92"/>
      <c r="G2" s="92"/>
      <c r="H2" s="93" t="s">
        <v>5</v>
      </c>
      <c r="I2" s="93"/>
      <c r="J2" s="93"/>
      <c r="K2" s="93"/>
      <c r="L2" s="93"/>
      <c r="M2" s="93"/>
      <c r="N2" s="93"/>
      <c r="O2" s="93"/>
      <c r="P2" s="93"/>
      <c r="Q2" s="93" t="s">
        <v>6</v>
      </c>
      <c r="R2" s="94" t="s">
        <v>7</v>
      </c>
      <c r="S2" s="95"/>
      <c r="T2" s="95"/>
      <c r="U2" s="95"/>
      <c r="V2" s="96"/>
    </row>
    <row r="3" spans="1:22" ht="48" customHeight="1" x14ac:dyDescent="0.4">
      <c r="A3" s="109"/>
      <c r="B3" s="109"/>
      <c r="C3" s="167"/>
      <c r="D3" s="109"/>
      <c r="E3" s="5" t="s">
        <v>8</v>
      </c>
      <c r="F3" s="5" t="s">
        <v>9</v>
      </c>
      <c r="G3" s="5" t="s">
        <v>10</v>
      </c>
      <c r="H3" s="7" t="s">
        <v>11</v>
      </c>
      <c r="I3" s="8" t="s">
        <v>12</v>
      </c>
      <c r="J3" s="7" t="s">
        <v>13</v>
      </c>
      <c r="K3" s="7" t="s">
        <v>14</v>
      </c>
      <c r="L3" s="30" t="s">
        <v>15</v>
      </c>
      <c r="M3" s="30" t="s">
        <v>16</v>
      </c>
      <c r="N3" s="30" t="s">
        <v>17</v>
      </c>
      <c r="O3" s="30" t="s">
        <v>18</v>
      </c>
      <c r="P3" s="30" t="s">
        <v>19</v>
      </c>
      <c r="Q3" s="93"/>
      <c r="R3" s="6" t="s">
        <v>20</v>
      </c>
      <c r="S3" s="36" t="s">
        <v>21</v>
      </c>
      <c r="T3" s="36" t="s">
        <v>22</v>
      </c>
      <c r="U3" s="36" t="s">
        <v>23</v>
      </c>
      <c r="V3" s="36" t="s">
        <v>24</v>
      </c>
    </row>
    <row r="4" spans="1:22" ht="46.05" customHeight="1" x14ac:dyDescent="0.4">
      <c r="A4" s="110">
        <v>1</v>
      </c>
      <c r="B4" s="114" t="s">
        <v>25</v>
      </c>
      <c r="C4" s="127">
        <f>COUNTA($D$4:D4)</f>
        <v>1</v>
      </c>
      <c r="D4" s="114" t="s">
        <v>26</v>
      </c>
      <c r="E4" s="119">
        <v>12498</v>
      </c>
      <c r="F4" s="119">
        <v>757.26</v>
      </c>
      <c r="G4" s="119">
        <f>F4+E4</f>
        <v>13255.26</v>
      </c>
      <c r="H4" s="127" t="s">
        <v>27</v>
      </c>
      <c r="I4" s="11" t="s">
        <v>28</v>
      </c>
      <c r="J4" s="11" t="s">
        <v>29</v>
      </c>
      <c r="K4" s="31">
        <v>18243.060000000001</v>
      </c>
      <c r="L4" s="31" t="s">
        <v>30</v>
      </c>
      <c r="M4" s="31">
        <v>2408</v>
      </c>
      <c r="N4" s="11"/>
      <c r="O4" s="11"/>
      <c r="P4" s="11">
        <f>M4+O4</f>
        <v>2408</v>
      </c>
      <c r="Q4" s="114" t="s">
        <v>31</v>
      </c>
      <c r="R4" s="37" t="s">
        <v>32</v>
      </c>
      <c r="S4" s="31" t="s">
        <v>32</v>
      </c>
      <c r="T4" s="31" t="s">
        <v>33</v>
      </c>
      <c r="U4" s="38" t="s">
        <v>34</v>
      </c>
      <c r="V4" s="137" t="s">
        <v>35</v>
      </c>
    </row>
    <row r="5" spans="1:22" ht="46.05" customHeight="1" x14ac:dyDescent="0.4">
      <c r="A5" s="110"/>
      <c r="B5" s="114"/>
      <c r="C5" s="128"/>
      <c r="D5" s="114"/>
      <c r="E5" s="120"/>
      <c r="F5" s="120"/>
      <c r="G5" s="120"/>
      <c r="H5" s="128"/>
      <c r="I5" s="12" t="s">
        <v>36</v>
      </c>
      <c r="J5" s="12" t="s">
        <v>37</v>
      </c>
      <c r="K5" s="32">
        <v>7046.73</v>
      </c>
      <c r="L5" s="11">
        <v>5500</v>
      </c>
      <c r="M5" s="32">
        <f>ROUND(L5*K5/10000,2)</f>
        <v>3875.7</v>
      </c>
      <c r="N5" s="11"/>
      <c r="O5" s="11"/>
      <c r="P5" s="11">
        <f>M5+O5</f>
        <v>3875.7</v>
      </c>
      <c r="Q5" s="114"/>
      <c r="R5" s="37" t="s">
        <v>32</v>
      </c>
      <c r="S5" s="31" t="s">
        <v>32</v>
      </c>
      <c r="T5" s="31" t="s">
        <v>33</v>
      </c>
      <c r="U5" s="31" t="s">
        <v>38</v>
      </c>
      <c r="V5" s="138"/>
    </row>
    <row r="6" spans="1:22" x14ac:dyDescent="0.4">
      <c r="A6" s="97" t="s">
        <v>39</v>
      </c>
      <c r="B6" s="98"/>
      <c r="C6" s="98"/>
      <c r="D6" s="99"/>
      <c r="E6" s="14">
        <v>12498</v>
      </c>
      <c r="F6" s="14">
        <f>F4</f>
        <v>757.26</v>
      </c>
      <c r="G6" s="14">
        <f>SUM(G4:G4)</f>
        <v>13255.26</v>
      </c>
      <c r="H6" s="15"/>
      <c r="I6" s="15"/>
      <c r="J6" s="15"/>
      <c r="K6" s="15">
        <v>25289.79</v>
      </c>
      <c r="L6" s="15"/>
      <c r="M6" s="15"/>
      <c r="N6" s="15"/>
      <c r="O6" s="15"/>
      <c r="P6" s="15">
        <f>SUM(P4:P5)</f>
        <v>6283.7</v>
      </c>
      <c r="Q6" s="15"/>
      <c r="R6" s="15"/>
      <c r="S6" s="15"/>
      <c r="T6" s="15"/>
      <c r="U6" s="15"/>
      <c r="V6" s="40"/>
    </row>
    <row r="7" spans="1:22" ht="48" customHeight="1" x14ac:dyDescent="0.4">
      <c r="A7" s="111">
        <v>2</v>
      </c>
      <c r="B7" s="110" t="s">
        <v>40</v>
      </c>
      <c r="C7" s="127">
        <f>COUNTA($D$4:D7)</f>
        <v>2</v>
      </c>
      <c r="D7" s="114" t="s">
        <v>41</v>
      </c>
      <c r="E7" s="16">
        <v>999.96770000000004</v>
      </c>
      <c r="F7" s="121">
        <v>404.82</v>
      </c>
      <c r="G7" s="121">
        <f>E7+F7+E8</f>
        <v>4404.7876999999999</v>
      </c>
      <c r="H7" s="10" t="s">
        <v>42</v>
      </c>
      <c r="I7" s="17" t="s">
        <v>43</v>
      </c>
      <c r="J7" s="18" t="s">
        <v>44</v>
      </c>
      <c r="K7" s="10" t="s">
        <v>45</v>
      </c>
      <c r="L7" s="10"/>
      <c r="M7" s="10" t="s">
        <v>45</v>
      </c>
      <c r="N7" s="10"/>
      <c r="O7" s="10" t="s">
        <v>45</v>
      </c>
      <c r="P7" s="10" t="s">
        <v>45</v>
      </c>
      <c r="Q7" s="114" t="s">
        <v>46</v>
      </c>
      <c r="R7" s="37" t="s">
        <v>32</v>
      </c>
      <c r="S7" s="31" t="s">
        <v>32</v>
      </c>
      <c r="T7" s="31" t="s">
        <v>33</v>
      </c>
      <c r="U7" s="38" t="s">
        <v>38</v>
      </c>
      <c r="V7" s="137" t="s">
        <v>35</v>
      </c>
    </row>
    <row r="8" spans="1:22" ht="48" customHeight="1" x14ac:dyDescent="0.4">
      <c r="A8" s="112"/>
      <c r="B8" s="110"/>
      <c r="C8" s="128"/>
      <c r="D8" s="114"/>
      <c r="E8" s="16">
        <v>3000</v>
      </c>
      <c r="F8" s="121"/>
      <c r="G8" s="121"/>
      <c r="H8" s="10" t="s">
        <v>27</v>
      </c>
      <c r="I8" s="18" t="s">
        <v>47</v>
      </c>
      <c r="J8" s="18" t="s">
        <v>48</v>
      </c>
      <c r="K8" s="10">
        <v>2867.78</v>
      </c>
      <c r="L8" s="9">
        <v>6158</v>
      </c>
      <c r="M8" s="10">
        <v>1666.98</v>
      </c>
      <c r="N8" s="10"/>
      <c r="O8" s="10"/>
      <c r="P8" s="10">
        <f>O8+M8</f>
        <v>1666.98</v>
      </c>
      <c r="Q8" s="114"/>
      <c r="R8" s="37" t="s">
        <v>32</v>
      </c>
      <c r="S8" s="31" t="s">
        <v>32</v>
      </c>
      <c r="T8" s="31" t="s">
        <v>33</v>
      </c>
      <c r="U8" s="38" t="s">
        <v>38</v>
      </c>
      <c r="V8" s="138"/>
    </row>
    <row r="9" spans="1:22" ht="46.5" x14ac:dyDescent="0.4">
      <c r="A9" s="112"/>
      <c r="B9" s="110"/>
      <c r="C9" s="114">
        <f>COUNTA($D$4:D14)</f>
        <v>3</v>
      </c>
      <c r="D9" s="114" t="s">
        <v>49</v>
      </c>
      <c r="E9" s="121">
        <v>17218</v>
      </c>
      <c r="F9" s="121">
        <v>4180.22</v>
      </c>
      <c r="G9" s="121">
        <f>F9+E9</f>
        <v>21398.22</v>
      </c>
      <c r="H9" s="10" t="s">
        <v>42</v>
      </c>
      <c r="I9" s="19" t="s">
        <v>43</v>
      </c>
      <c r="J9" s="22" t="s">
        <v>50</v>
      </c>
      <c r="K9" s="10">
        <v>16187.13</v>
      </c>
      <c r="L9" s="10">
        <v>7880</v>
      </c>
      <c r="M9" s="10">
        <f>ROUND(L9*K9/10000,2)</f>
        <v>12755.46</v>
      </c>
      <c r="N9" s="10"/>
      <c r="O9" s="10"/>
      <c r="P9" s="10">
        <f>O9+M9</f>
        <v>12755.46</v>
      </c>
      <c r="Q9" s="114" t="s">
        <v>51</v>
      </c>
      <c r="R9" s="37" t="s">
        <v>33</v>
      </c>
      <c r="S9" s="31" t="s">
        <v>32</v>
      </c>
      <c r="T9" s="31" t="s">
        <v>32</v>
      </c>
      <c r="U9" s="38" t="s">
        <v>38</v>
      </c>
      <c r="V9" s="137" t="s">
        <v>52</v>
      </c>
    </row>
    <row r="10" spans="1:22" ht="34.9" x14ac:dyDescent="0.4">
      <c r="A10" s="112"/>
      <c r="B10" s="110"/>
      <c r="C10" s="114"/>
      <c r="D10" s="114"/>
      <c r="E10" s="121"/>
      <c r="F10" s="121"/>
      <c r="G10" s="121"/>
      <c r="H10" s="11" t="s">
        <v>49</v>
      </c>
      <c r="I10" s="20" t="s">
        <v>53</v>
      </c>
      <c r="J10" s="11" t="s">
        <v>54</v>
      </c>
      <c r="K10" s="11">
        <v>18986.740000000002</v>
      </c>
      <c r="L10" s="11">
        <v>1760</v>
      </c>
      <c r="M10" s="11">
        <v>3341.67</v>
      </c>
      <c r="N10" s="11">
        <v>270</v>
      </c>
      <c r="O10" s="11">
        <v>900.67</v>
      </c>
      <c r="P10" s="11">
        <f>M10+O10</f>
        <v>4242.34</v>
      </c>
      <c r="Q10" s="114"/>
      <c r="R10" s="37" t="s">
        <v>33</v>
      </c>
      <c r="S10" s="31" t="s">
        <v>32</v>
      </c>
      <c r="T10" s="31" t="s">
        <v>32</v>
      </c>
      <c r="U10" s="31" t="s">
        <v>55</v>
      </c>
      <c r="V10" s="139"/>
    </row>
    <row r="11" spans="1:22" ht="34.9" x14ac:dyDescent="0.4">
      <c r="A11" s="112"/>
      <c r="B11" s="110"/>
      <c r="C11" s="114"/>
      <c r="D11" s="114"/>
      <c r="E11" s="121"/>
      <c r="F11" s="121"/>
      <c r="G11" s="121"/>
      <c r="H11" s="11" t="s">
        <v>49</v>
      </c>
      <c r="I11" s="20" t="s">
        <v>56</v>
      </c>
      <c r="J11" s="11" t="s">
        <v>57</v>
      </c>
      <c r="K11" s="11">
        <v>48775.43</v>
      </c>
      <c r="L11" s="11">
        <v>2350</v>
      </c>
      <c r="M11" s="11">
        <v>11462.23</v>
      </c>
      <c r="N11" s="11">
        <v>270</v>
      </c>
      <c r="O11" s="11">
        <v>1704</v>
      </c>
      <c r="P11" s="11">
        <f>M11+O11</f>
        <v>13166.23</v>
      </c>
      <c r="Q11" s="114"/>
      <c r="R11" s="37" t="s">
        <v>33</v>
      </c>
      <c r="S11" s="31" t="s">
        <v>32</v>
      </c>
      <c r="T11" s="31" t="s">
        <v>32</v>
      </c>
      <c r="U11" s="31" t="s">
        <v>55</v>
      </c>
      <c r="V11" s="139"/>
    </row>
    <row r="12" spans="1:22" ht="34.9" x14ac:dyDescent="0.4">
      <c r="A12" s="112"/>
      <c r="B12" s="110"/>
      <c r="C12" s="114"/>
      <c r="D12" s="114"/>
      <c r="E12" s="121"/>
      <c r="F12" s="121"/>
      <c r="G12" s="121"/>
      <c r="H12" s="11" t="s">
        <v>49</v>
      </c>
      <c r="I12" s="20" t="s">
        <v>58</v>
      </c>
      <c r="J12" s="11" t="s">
        <v>59</v>
      </c>
      <c r="K12" s="11">
        <v>75109</v>
      </c>
      <c r="L12" s="11"/>
      <c r="M12" s="11"/>
      <c r="N12" s="11">
        <v>270</v>
      </c>
      <c r="O12" s="11">
        <f>ROUND(N12*K12/10000,2)</f>
        <v>2027.94</v>
      </c>
      <c r="P12" s="11">
        <f>M12+O12</f>
        <v>2027.94</v>
      </c>
      <c r="Q12" s="114"/>
      <c r="R12" s="37" t="s">
        <v>33</v>
      </c>
      <c r="S12" s="31" t="s">
        <v>32</v>
      </c>
      <c r="T12" s="31" t="s">
        <v>32</v>
      </c>
      <c r="U12" s="31" t="s">
        <v>55</v>
      </c>
      <c r="V12" s="139"/>
    </row>
    <row r="13" spans="1:22" ht="46.5" x14ac:dyDescent="0.4">
      <c r="A13" s="112"/>
      <c r="B13" s="110"/>
      <c r="C13" s="114"/>
      <c r="D13" s="114"/>
      <c r="E13" s="121"/>
      <c r="F13" s="121"/>
      <c r="G13" s="121"/>
      <c r="H13" s="10" t="s">
        <v>60</v>
      </c>
      <c r="I13" s="21" t="s">
        <v>61</v>
      </c>
      <c r="J13" s="25" t="s">
        <v>62</v>
      </c>
      <c r="K13" s="10">
        <v>37182</v>
      </c>
      <c r="L13" s="10"/>
      <c r="M13" s="10"/>
      <c r="N13" s="10">
        <v>2600</v>
      </c>
      <c r="O13" s="11">
        <f t="shared" ref="O13:O14" si="0">ROUND(N13*K13/10000,2)</f>
        <v>9667.32</v>
      </c>
      <c r="P13" s="11">
        <f t="shared" ref="P13:P14" si="1">M13+O13</f>
        <v>9667.32</v>
      </c>
      <c r="Q13" s="114"/>
      <c r="R13" s="37" t="s">
        <v>33</v>
      </c>
      <c r="S13" s="31" t="s">
        <v>32</v>
      </c>
      <c r="T13" s="31" t="s">
        <v>32</v>
      </c>
      <c r="U13" s="38" t="s">
        <v>63</v>
      </c>
      <c r="V13" s="139"/>
    </row>
    <row r="14" spans="1:22" ht="46.5" x14ac:dyDescent="0.4">
      <c r="A14" s="112"/>
      <c r="B14" s="110"/>
      <c r="C14" s="114"/>
      <c r="D14" s="114"/>
      <c r="E14" s="121"/>
      <c r="F14" s="121"/>
      <c r="G14" s="121"/>
      <c r="H14" s="10" t="s">
        <v>60</v>
      </c>
      <c r="I14" s="21" t="s">
        <v>64</v>
      </c>
      <c r="J14" s="25" t="s">
        <v>65</v>
      </c>
      <c r="K14" s="10">
        <v>25205</v>
      </c>
      <c r="L14" s="10"/>
      <c r="M14" s="10"/>
      <c r="N14" s="10">
        <v>2600</v>
      </c>
      <c r="O14" s="11">
        <f t="shared" si="0"/>
        <v>6553.3</v>
      </c>
      <c r="P14" s="11">
        <f t="shared" si="1"/>
        <v>6553.3</v>
      </c>
      <c r="Q14" s="114"/>
      <c r="R14" s="37" t="s">
        <v>33</v>
      </c>
      <c r="S14" s="31" t="s">
        <v>32</v>
      </c>
      <c r="T14" s="31" t="s">
        <v>32</v>
      </c>
      <c r="U14" s="38" t="s">
        <v>63</v>
      </c>
      <c r="V14" s="140"/>
    </row>
    <row r="15" spans="1:22" ht="52.05" customHeight="1" x14ac:dyDescent="0.4">
      <c r="A15" s="112"/>
      <c r="B15" s="110"/>
      <c r="C15" s="114">
        <f>COUNTA($D$4:D16)</f>
        <v>4</v>
      </c>
      <c r="D15" s="114" t="s">
        <v>66</v>
      </c>
      <c r="E15" s="121">
        <v>14951.675137</v>
      </c>
      <c r="F15" s="121">
        <v>2811.76</v>
      </c>
      <c r="G15" s="121">
        <f>SUM(E15:F16)</f>
        <v>17763.435137</v>
      </c>
      <c r="H15" s="10" t="s">
        <v>60</v>
      </c>
      <c r="I15" s="16" t="s">
        <v>67</v>
      </c>
      <c r="J15" s="10" t="s">
        <v>68</v>
      </c>
      <c r="K15" s="10">
        <v>37182</v>
      </c>
      <c r="L15" s="10"/>
      <c r="M15" s="10"/>
      <c r="N15" s="10"/>
      <c r="O15" s="10"/>
      <c r="P15" s="10"/>
      <c r="Q15" s="115" t="s">
        <v>69</v>
      </c>
      <c r="R15" s="37" t="s">
        <v>32</v>
      </c>
      <c r="S15" s="31" t="s">
        <v>32</v>
      </c>
      <c r="T15" s="31" t="s">
        <v>33</v>
      </c>
      <c r="U15" s="38" t="s">
        <v>34</v>
      </c>
      <c r="V15" s="137" t="s">
        <v>35</v>
      </c>
    </row>
    <row r="16" spans="1:22" ht="52.05" customHeight="1" x14ac:dyDescent="0.4">
      <c r="A16" s="112"/>
      <c r="B16" s="110"/>
      <c r="C16" s="114"/>
      <c r="D16" s="114"/>
      <c r="E16" s="121"/>
      <c r="F16" s="121"/>
      <c r="G16" s="121"/>
      <c r="H16" s="10" t="s">
        <v>60</v>
      </c>
      <c r="I16" s="16" t="s">
        <v>70</v>
      </c>
      <c r="J16" s="10" t="s">
        <v>68</v>
      </c>
      <c r="K16" s="10">
        <v>25205</v>
      </c>
      <c r="L16" s="10"/>
      <c r="M16" s="10"/>
      <c r="N16" s="10"/>
      <c r="O16" s="10"/>
      <c r="P16" s="10"/>
      <c r="Q16" s="115"/>
      <c r="R16" s="37" t="s">
        <v>32</v>
      </c>
      <c r="S16" s="31" t="s">
        <v>32</v>
      </c>
      <c r="T16" s="31" t="s">
        <v>33</v>
      </c>
      <c r="U16" s="38" t="s">
        <v>34</v>
      </c>
      <c r="V16" s="138"/>
    </row>
    <row r="17" spans="1:22" ht="101" customHeight="1" x14ac:dyDescent="0.4">
      <c r="A17" s="112"/>
      <c r="B17" s="110"/>
      <c r="C17" s="10">
        <f>COUNTA($D$4:D17)</f>
        <v>5</v>
      </c>
      <c r="D17" s="10" t="s">
        <v>71</v>
      </c>
      <c r="E17" s="16">
        <v>12951.25</v>
      </c>
      <c r="F17" s="16">
        <v>1820.71</v>
      </c>
      <c r="G17" s="16">
        <f>F17+E17</f>
        <v>14771.96</v>
      </c>
      <c r="H17" s="10" t="s">
        <v>42</v>
      </c>
      <c r="I17" s="22" t="s">
        <v>72</v>
      </c>
      <c r="J17" s="12" t="s">
        <v>73</v>
      </c>
      <c r="K17" s="10">
        <v>11266.28</v>
      </c>
      <c r="L17" s="10">
        <v>6070</v>
      </c>
      <c r="M17" s="10">
        <f>ROUND(L17*K17/10000,2)</f>
        <v>6838.63</v>
      </c>
      <c r="N17" s="10"/>
      <c r="O17" s="10"/>
      <c r="P17" s="10">
        <f>M17+O17</f>
        <v>6838.63</v>
      </c>
      <c r="Q17" s="10" t="s">
        <v>74</v>
      </c>
      <c r="R17" s="37" t="s">
        <v>32</v>
      </c>
      <c r="S17" s="31" t="s">
        <v>32</v>
      </c>
      <c r="T17" s="31" t="s">
        <v>33</v>
      </c>
      <c r="U17" s="31" t="s">
        <v>38</v>
      </c>
      <c r="V17" s="38" t="s">
        <v>35</v>
      </c>
    </row>
    <row r="18" spans="1:22" ht="51" customHeight="1" x14ac:dyDescent="0.4">
      <c r="A18" s="112"/>
      <c r="B18" s="110"/>
      <c r="C18" s="110">
        <f>COUNTA($D$4:D20)</f>
        <v>6</v>
      </c>
      <c r="D18" s="110" t="s">
        <v>75</v>
      </c>
      <c r="E18" s="122">
        <v>4998.277572</v>
      </c>
      <c r="F18" s="122">
        <v>1194.5899999999999</v>
      </c>
      <c r="G18" s="122">
        <f>F18+E18</f>
        <v>6192.8675720000001</v>
      </c>
      <c r="H18" s="9" t="s">
        <v>49</v>
      </c>
      <c r="I18" s="10" t="s">
        <v>76</v>
      </c>
      <c r="J18" s="11" t="s">
        <v>57</v>
      </c>
      <c r="K18" s="10">
        <v>48775.43</v>
      </c>
      <c r="L18" s="10"/>
      <c r="M18" s="10"/>
      <c r="N18" s="10"/>
      <c r="O18" s="10"/>
      <c r="P18" s="10"/>
      <c r="Q18" s="114" t="s">
        <v>77</v>
      </c>
      <c r="R18" s="41" t="s">
        <v>33</v>
      </c>
      <c r="S18" s="31" t="s">
        <v>32</v>
      </c>
      <c r="T18" s="38" t="s">
        <v>32</v>
      </c>
      <c r="U18" s="31" t="s">
        <v>55</v>
      </c>
      <c r="V18" s="137" t="s">
        <v>78</v>
      </c>
    </row>
    <row r="19" spans="1:22" ht="59" customHeight="1" x14ac:dyDescent="0.4">
      <c r="A19" s="112"/>
      <c r="B19" s="110"/>
      <c r="C19" s="110"/>
      <c r="D19" s="110"/>
      <c r="E19" s="122"/>
      <c r="F19" s="122"/>
      <c r="G19" s="122"/>
      <c r="H19" s="9" t="s">
        <v>49</v>
      </c>
      <c r="I19" s="10" t="s">
        <v>79</v>
      </c>
      <c r="J19" s="11" t="s">
        <v>54</v>
      </c>
      <c r="K19" s="10">
        <v>18986.740000000002</v>
      </c>
      <c r="L19" s="10"/>
      <c r="M19" s="10"/>
      <c r="N19" s="10"/>
      <c r="O19" s="10"/>
      <c r="P19" s="10"/>
      <c r="Q19" s="114"/>
      <c r="R19" s="41" t="s">
        <v>33</v>
      </c>
      <c r="S19" s="31" t="s">
        <v>32</v>
      </c>
      <c r="T19" s="38" t="s">
        <v>32</v>
      </c>
      <c r="U19" s="31" t="s">
        <v>55</v>
      </c>
      <c r="V19" s="139"/>
    </row>
    <row r="20" spans="1:22" ht="34.9" x14ac:dyDescent="0.4">
      <c r="A20" s="113"/>
      <c r="B20" s="110"/>
      <c r="C20" s="110"/>
      <c r="D20" s="110"/>
      <c r="E20" s="122"/>
      <c r="F20" s="122"/>
      <c r="G20" s="122"/>
      <c r="H20" s="9" t="s">
        <v>49</v>
      </c>
      <c r="I20" s="10" t="s">
        <v>80</v>
      </c>
      <c r="J20" s="11" t="s">
        <v>59</v>
      </c>
      <c r="K20" s="10">
        <v>75109</v>
      </c>
      <c r="L20" s="10"/>
      <c r="M20" s="10"/>
      <c r="N20" s="10"/>
      <c r="O20" s="10"/>
      <c r="P20" s="10"/>
      <c r="Q20" s="114"/>
      <c r="R20" s="41" t="s">
        <v>33</v>
      </c>
      <c r="S20" s="31" t="s">
        <v>32</v>
      </c>
      <c r="T20" s="38" t="s">
        <v>32</v>
      </c>
      <c r="U20" s="31" t="s">
        <v>55</v>
      </c>
      <c r="V20" s="140"/>
    </row>
    <row r="21" spans="1:22" ht="17.25" customHeight="1" x14ac:dyDescent="0.4">
      <c r="A21" s="97" t="s">
        <v>39</v>
      </c>
      <c r="B21" s="98"/>
      <c r="C21" s="98"/>
      <c r="D21" s="99"/>
      <c r="E21" s="14">
        <f>SUM(E7:E20)</f>
        <v>54119.170408999998</v>
      </c>
      <c r="F21" s="14">
        <f>SUM(F7:F20)</f>
        <v>10412.1</v>
      </c>
      <c r="G21" s="14">
        <f>SUM(G7:G20)</f>
        <v>64531.270409000004</v>
      </c>
      <c r="H21" s="15"/>
      <c r="I21" s="15"/>
      <c r="J21" s="15"/>
      <c r="K21" s="14">
        <v>235579.35</v>
      </c>
      <c r="L21" s="14"/>
      <c r="M21" s="14"/>
      <c r="N21" s="14"/>
      <c r="O21" s="14"/>
      <c r="P21" s="14">
        <f>SUM(P7:P20)</f>
        <v>56918.2</v>
      </c>
      <c r="Q21" s="15"/>
      <c r="R21" s="15"/>
      <c r="S21" s="15"/>
      <c r="T21" s="15"/>
      <c r="U21" s="15"/>
      <c r="V21" s="15"/>
    </row>
    <row r="22" spans="1:22" ht="51" customHeight="1" x14ac:dyDescent="0.4">
      <c r="A22" s="114">
        <v>3</v>
      </c>
      <c r="B22" s="114" t="s">
        <v>81</v>
      </c>
      <c r="C22" s="127">
        <f>COUNTA($D$4:D28)</f>
        <v>7</v>
      </c>
      <c r="D22" s="110" t="s">
        <v>49</v>
      </c>
      <c r="E22" s="121">
        <v>35000</v>
      </c>
      <c r="F22" s="121">
        <v>7957.5</v>
      </c>
      <c r="G22" s="121">
        <f>F22+E22</f>
        <v>42957.5</v>
      </c>
      <c r="H22" s="10" t="s">
        <v>49</v>
      </c>
      <c r="I22" s="21" t="s">
        <v>82</v>
      </c>
      <c r="J22" s="10" t="s">
        <v>83</v>
      </c>
      <c r="K22" s="10">
        <v>30812.2</v>
      </c>
      <c r="L22" s="10">
        <v>2350</v>
      </c>
      <c r="M22" s="10">
        <f>ROUND(L22*K22/10000,2)</f>
        <v>7240.87</v>
      </c>
      <c r="N22" s="114">
        <v>270</v>
      </c>
      <c r="O22" s="110">
        <v>4319.57</v>
      </c>
      <c r="P22" s="114">
        <v>64333.64</v>
      </c>
      <c r="Q22" s="114" t="s">
        <v>84</v>
      </c>
      <c r="R22" s="37" t="s">
        <v>33</v>
      </c>
      <c r="S22" s="31" t="s">
        <v>32</v>
      </c>
      <c r="T22" s="31" t="s">
        <v>32</v>
      </c>
      <c r="U22" s="38" t="s">
        <v>55</v>
      </c>
      <c r="V22" s="137" t="s">
        <v>52</v>
      </c>
    </row>
    <row r="23" spans="1:22" ht="51" customHeight="1" x14ac:dyDescent="0.4">
      <c r="A23" s="114"/>
      <c r="B23" s="114"/>
      <c r="C23" s="155"/>
      <c r="D23" s="110"/>
      <c r="E23" s="121"/>
      <c r="F23" s="121"/>
      <c r="G23" s="121"/>
      <c r="H23" s="10" t="s">
        <v>49</v>
      </c>
      <c r="I23" s="21" t="s">
        <v>85</v>
      </c>
      <c r="J23" s="10" t="s">
        <v>86</v>
      </c>
      <c r="K23" s="10">
        <v>70882.38</v>
      </c>
      <c r="L23" s="10">
        <v>2350</v>
      </c>
      <c r="M23" s="10">
        <f>ROUND(L23*K23/10000,2)</f>
        <v>16657.36</v>
      </c>
      <c r="N23" s="114"/>
      <c r="O23" s="110"/>
      <c r="P23" s="114"/>
      <c r="Q23" s="114"/>
      <c r="R23" s="37" t="s">
        <v>33</v>
      </c>
      <c r="S23" s="31" t="s">
        <v>32</v>
      </c>
      <c r="T23" s="31" t="s">
        <v>32</v>
      </c>
      <c r="U23" s="38" t="s">
        <v>55</v>
      </c>
      <c r="V23" s="141"/>
    </row>
    <row r="24" spans="1:22" ht="51" customHeight="1" x14ac:dyDescent="0.4">
      <c r="A24" s="114"/>
      <c r="B24" s="114"/>
      <c r="C24" s="155"/>
      <c r="D24" s="110"/>
      <c r="E24" s="121"/>
      <c r="F24" s="121"/>
      <c r="G24" s="121"/>
      <c r="H24" s="10" t="s">
        <v>87</v>
      </c>
      <c r="I24" s="19" t="s">
        <v>88</v>
      </c>
      <c r="J24" s="22" t="s">
        <v>89</v>
      </c>
      <c r="K24" s="10">
        <v>8499.15</v>
      </c>
      <c r="L24" s="10">
        <v>2140</v>
      </c>
      <c r="M24" s="10">
        <f t="shared" ref="M24:M27" si="2">ROUND(L24*K24/10000,2)</f>
        <v>1818.82</v>
      </c>
      <c r="N24" s="10"/>
      <c r="O24" s="10"/>
      <c r="P24" s="10">
        <f>O24+M24</f>
        <v>1818.82</v>
      </c>
      <c r="Q24" s="114"/>
      <c r="R24" s="37" t="s">
        <v>33</v>
      </c>
      <c r="S24" s="31" t="s">
        <v>32</v>
      </c>
      <c r="T24" s="31" t="s">
        <v>32</v>
      </c>
      <c r="U24" s="38" t="s">
        <v>90</v>
      </c>
      <c r="V24" s="141"/>
    </row>
    <row r="25" spans="1:22" ht="51" customHeight="1" x14ac:dyDescent="0.4">
      <c r="A25" s="114"/>
      <c r="B25" s="114"/>
      <c r="C25" s="155"/>
      <c r="D25" s="110"/>
      <c r="E25" s="121"/>
      <c r="F25" s="121"/>
      <c r="G25" s="121"/>
      <c r="H25" s="10" t="s">
        <v>87</v>
      </c>
      <c r="I25" s="19" t="s">
        <v>91</v>
      </c>
      <c r="J25" s="22" t="s">
        <v>92</v>
      </c>
      <c r="K25" s="10">
        <v>8499.15</v>
      </c>
      <c r="L25" s="10">
        <v>2140</v>
      </c>
      <c r="M25" s="10">
        <f t="shared" si="2"/>
        <v>1818.82</v>
      </c>
      <c r="N25" s="10"/>
      <c r="O25" s="10"/>
      <c r="P25" s="10">
        <f t="shared" ref="P25:P28" si="3">O25+M25</f>
        <v>1818.82</v>
      </c>
      <c r="Q25" s="114"/>
      <c r="R25" s="37" t="s">
        <v>33</v>
      </c>
      <c r="S25" s="31" t="s">
        <v>32</v>
      </c>
      <c r="T25" s="31" t="s">
        <v>32</v>
      </c>
      <c r="U25" s="38" t="s">
        <v>90</v>
      </c>
      <c r="V25" s="141"/>
    </row>
    <row r="26" spans="1:22" ht="51" customHeight="1" x14ac:dyDescent="0.4">
      <c r="A26" s="114"/>
      <c r="B26" s="114"/>
      <c r="C26" s="155"/>
      <c r="D26" s="110"/>
      <c r="E26" s="121"/>
      <c r="F26" s="121"/>
      <c r="G26" s="121"/>
      <c r="H26" s="10" t="s">
        <v>87</v>
      </c>
      <c r="I26" s="19" t="s">
        <v>93</v>
      </c>
      <c r="J26" s="22" t="s">
        <v>94</v>
      </c>
      <c r="K26" s="10">
        <v>11955.2</v>
      </c>
      <c r="L26" s="10">
        <v>2280</v>
      </c>
      <c r="M26" s="10">
        <f t="shared" si="2"/>
        <v>2725.79</v>
      </c>
      <c r="N26" s="10"/>
      <c r="O26" s="10"/>
      <c r="P26" s="10">
        <f t="shared" si="3"/>
        <v>2725.79</v>
      </c>
      <c r="Q26" s="114"/>
      <c r="R26" s="37" t="s">
        <v>33</v>
      </c>
      <c r="S26" s="31" t="s">
        <v>32</v>
      </c>
      <c r="T26" s="31" t="s">
        <v>32</v>
      </c>
      <c r="U26" s="38" t="s">
        <v>90</v>
      </c>
      <c r="V26" s="141"/>
    </row>
    <row r="27" spans="1:22" ht="51" customHeight="1" x14ac:dyDescent="0.4">
      <c r="A27" s="114"/>
      <c r="B27" s="114"/>
      <c r="C27" s="155"/>
      <c r="D27" s="110"/>
      <c r="E27" s="121"/>
      <c r="F27" s="121"/>
      <c r="G27" s="121"/>
      <c r="H27" s="10" t="s">
        <v>87</v>
      </c>
      <c r="I27" s="19" t="s">
        <v>95</v>
      </c>
      <c r="J27" s="22" t="s">
        <v>96</v>
      </c>
      <c r="K27" s="10">
        <v>26093.16</v>
      </c>
      <c r="L27" s="10">
        <v>2950</v>
      </c>
      <c r="M27" s="10">
        <f t="shared" si="2"/>
        <v>7697.48</v>
      </c>
      <c r="N27" s="10"/>
      <c r="O27" s="10"/>
      <c r="P27" s="10">
        <f t="shared" si="3"/>
        <v>7697.48</v>
      </c>
      <c r="Q27" s="114"/>
      <c r="R27" s="37" t="s">
        <v>33</v>
      </c>
      <c r="S27" s="31" t="s">
        <v>32</v>
      </c>
      <c r="T27" s="31" t="s">
        <v>32</v>
      </c>
      <c r="U27" s="38" t="s">
        <v>90</v>
      </c>
      <c r="V27" s="141"/>
    </row>
    <row r="28" spans="1:22" ht="64.05" customHeight="1" x14ac:dyDescent="0.4">
      <c r="A28" s="114"/>
      <c r="B28" s="114"/>
      <c r="C28" s="128"/>
      <c r="D28" s="110"/>
      <c r="E28" s="121"/>
      <c r="F28" s="121"/>
      <c r="G28" s="121"/>
      <c r="H28" s="10" t="s">
        <v>97</v>
      </c>
      <c r="I28" s="19" t="s">
        <v>98</v>
      </c>
      <c r="J28" s="18" t="s">
        <v>99</v>
      </c>
      <c r="K28" s="10">
        <v>1492.77</v>
      </c>
      <c r="L28" s="9">
        <v>5720</v>
      </c>
      <c r="M28" s="10">
        <v>925.93</v>
      </c>
      <c r="N28" s="10"/>
      <c r="O28" s="10"/>
      <c r="P28" s="10">
        <f t="shared" si="3"/>
        <v>925.93</v>
      </c>
      <c r="Q28" s="114"/>
      <c r="R28" s="37" t="s">
        <v>33</v>
      </c>
      <c r="S28" s="31" t="s">
        <v>32</v>
      </c>
      <c r="T28" s="31" t="s">
        <v>32</v>
      </c>
      <c r="U28" s="38" t="s">
        <v>90</v>
      </c>
      <c r="V28" s="138"/>
    </row>
    <row r="29" spans="1:22" ht="66" customHeight="1" x14ac:dyDescent="0.4">
      <c r="A29" s="114"/>
      <c r="B29" s="114"/>
      <c r="C29" s="10">
        <f>COUNTA($D$4:D29)</f>
        <v>8</v>
      </c>
      <c r="D29" s="9" t="s">
        <v>100</v>
      </c>
      <c r="E29" s="23">
        <v>870</v>
      </c>
      <c r="F29" s="23">
        <v>368.45</v>
      </c>
      <c r="G29" s="23">
        <f>F29+E29</f>
        <v>1238.45</v>
      </c>
      <c r="H29" s="146" t="s">
        <v>101</v>
      </c>
      <c r="I29" s="147"/>
      <c r="J29" s="147"/>
      <c r="K29" s="148"/>
      <c r="L29" s="33"/>
      <c r="M29" s="33"/>
      <c r="N29" s="33"/>
      <c r="O29" s="33"/>
      <c r="P29" s="33"/>
      <c r="Q29" s="114" t="s">
        <v>102</v>
      </c>
      <c r="R29" s="41" t="s">
        <v>33</v>
      </c>
      <c r="S29" s="31" t="s">
        <v>32</v>
      </c>
      <c r="T29" s="38" t="s">
        <v>32</v>
      </c>
      <c r="U29" s="38" t="s">
        <v>55</v>
      </c>
      <c r="V29" s="38" t="s">
        <v>52</v>
      </c>
    </row>
    <row r="30" spans="1:22" ht="66" customHeight="1" x14ac:dyDescent="0.4">
      <c r="A30" s="114"/>
      <c r="B30" s="114"/>
      <c r="C30" s="10">
        <f>COUNTA($D$4:D30)</f>
        <v>9</v>
      </c>
      <c r="D30" s="9" t="s">
        <v>103</v>
      </c>
      <c r="E30" s="24">
        <f>130000000/10000</f>
        <v>13000</v>
      </c>
      <c r="F30" s="24">
        <v>5435</v>
      </c>
      <c r="G30" s="23">
        <f t="shared" ref="G30:G51" si="4">F30+E30</f>
        <v>18435</v>
      </c>
      <c r="H30" s="149"/>
      <c r="I30" s="150"/>
      <c r="J30" s="150"/>
      <c r="K30" s="151"/>
      <c r="L30" s="33"/>
      <c r="M30" s="33"/>
      <c r="N30" s="33"/>
      <c r="O30" s="33"/>
      <c r="P30" s="33"/>
      <c r="Q30" s="114"/>
      <c r="R30" s="41" t="s">
        <v>33</v>
      </c>
      <c r="S30" s="31" t="s">
        <v>32</v>
      </c>
      <c r="T30" s="38" t="s">
        <v>32</v>
      </c>
      <c r="U30" s="38" t="s">
        <v>55</v>
      </c>
      <c r="V30" s="38" t="s">
        <v>52</v>
      </c>
    </row>
    <row r="31" spans="1:22" s="1" customFormat="1" ht="47" customHeight="1" x14ac:dyDescent="0.4">
      <c r="A31" s="115"/>
      <c r="B31" s="115"/>
      <c r="C31" s="10">
        <f>COUNTA($D$4:D31)</f>
        <v>10</v>
      </c>
      <c r="D31" s="26" t="s">
        <v>104</v>
      </c>
      <c r="E31" s="27">
        <v>2000</v>
      </c>
      <c r="F31" s="27">
        <v>847</v>
      </c>
      <c r="G31" s="28">
        <f t="shared" si="4"/>
        <v>2847</v>
      </c>
      <c r="H31" s="149"/>
      <c r="I31" s="150"/>
      <c r="J31" s="150"/>
      <c r="K31" s="151"/>
      <c r="L31" s="25"/>
      <c r="M31" s="25"/>
      <c r="N31" s="25"/>
      <c r="O31" s="25"/>
      <c r="P31" s="25"/>
      <c r="Q31" s="115"/>
      <c r="R31" s="41" t="s">
        <v>105</v>
      </c>
      <c r="S31" s="38" t="s">
        <v>32</v>
      </c>
      <c r="T31" s="38" t="s">
        <v>32</v>
      </c>
      <c r="U31" s="38" t="s">
        <v>55</v>
      </c>
      <c r="V31" s="38" t="s">
        <v>106</v>
      </c>
    </row>
    <row r="32" spans="1:22" ht="47" customHeight="1" x14ac:dyDescent="0.4">
      <c r="A32" s="114"/>
      <c r="B32" s="114"/>
      <c r="C32" s="10">
        <f>COUNTA($D$4:D32)</f>
        <v>11</v>
      </c>
      <c r="D32" s="9" t="s">
        <v>107</v>
      </c>
      <c r="E32" s="24">
        <f>3070000/10000</f>
        <v>307</v>
      </c>
      <c r="F32" s="24">
        <v>131.09</v>
      </c>
      <c r="G32" s="23">
        <f t="shared" si="4"/>
        <v>438.09000000000003</v>
      </c>
      <c r="H32" s="149"/>
      <c r="I32" s="150"/>
      <c r="J32" s="150"/>
      <c r="K32" s="151"/>
      <c r="L32" s="33"/>
      <c r="M32" s="33"/>
      <c r="N32" s="33"/>
      <c r="O32" s="33"/>
      <c r="P32" s="33"/>
      <c r="Q32" s="114"/>
      <c r="R32" s="41" t="s">
        <v>33</v>
      </c>
      <c r="S32" s="31" t="s">
        <v>32</v>
      </c>
      <c r="T32" s="38" t="s">
        <v>32</v>
      </c>
      <c r="U32" s="38" t="s">
        <v>55</v>
      </c>
      <c r="V32" s="38" t="s">
        <v>52</v>
      </c>
    </row>
    <row r="33" spans="1:22" ht="47" customHeight="1" x14ac:dyDescent="0.4">
      <c r="A33" s="114"/>
      <c r="B33" s="114"/>
      <c r="C33" s="10">
        <f>COUNTA($D$4:D33)</f>
        <v>12</v>
      </c>
      <c r="D33" s="9" t="s">
        <v>108</v>
      </c>
      <c r="E33" s="24">
        <v>812.4</v>
      </c>
      <c r="F33" s="24">
        <v>344.46</v>
      </c>
      <c r="G33" s="23">
        <f t="shared" si="4"/>
        <v>1156.8599999999999</v>
      </c>
      <c r="H33" s="149"/>
      <c r="I33" s="150"/>
      <c r="J33" s="150"/>
      <c r="K33" s="151"/>
      <c r="L33" s="33"/>
      <c r="M33" s="33"/>
      <c r="N33" s="33"/>
      <c r="O33" s="33"/>
      <c r="P33" s="33"/>
      <c r="Q33" s="114"/>
      <c r="R33" s="41" t="s">
        <v>33</v>
      </c>
      <c r="S33" s="31" t="s">
        <v>32</v>
      </c>
      <c r="T33" s="38" t="s">
        <v>32</v>
      </c>
      <c r="U33" s="38" t="s">
        <v>55</v>
      </c>
      <c r="V33" s="38" t="s">
        <v>52</v>
      </c>
    </row>
    <row r="34" spans="1:22" ht="47" customHeight="1" x14ac:dyDescent="0.4">
      <c r="A34" s="114"/>
      <c r="B34" s="114"/>
      <c r="C34" s="10">
        <f>COUNTA($D$4:D34)</f>
        <v>13</v>
      </c>
      <c r="D34" s="9" t="s">
        <v>109</v>
      </c>
      <c r="E34" s="24"/>
      <c r="F34" s="24">
        <v>10.86</v>
      </c>
      <c r="G34" s="23">
        <f t="shared" si="4"/>
        <v>10.86</v>
      </c>
      <c r="H34" s="149"/>
      <c r="I34" s="150"/>
      <c r="J34" s="150"/>
      <c r="K34" s="151"/>
      <c r="L34" s="33"/>
      <c r="M34" s="33"/>
      <c r="N34" s="33"/>
      <c r="O34" s="33"/>
      <c r="P34" s="33"/>
      <c r="Q34" s="114"/>
      <c r="R34" s="41" t="s">
        <v>33</v>
      </c>
      <c r="S34" s="31" t="s">
        <v>32</v>
      </c>
      <c r="T34" s="38" t="s">
        <v>32</v>
      </c>
      <c r="U34" s="38" t="s">
        <v>55</v>
      </c>
      <c r="V34" s="38" t="s">
        <v>52</v>
      </c>
    </row>
    <row r="35" spans="1:22" ht="47" customHeight="1" x14ac:dyDescent="0.4">
      <c r="A35" s="114"/>
      <c r="B35" s="114"/>
      <c r="C35" s="10">
        <f>COUNTA($D$4:D35)</f>
        <v>14</v>
      </c>
      <c r="D35" s="9" t="s">
        <v>110</v>
      </c>
      <c r="E35" s="24">
        <v>145</v>
      </c>
      <c r="F35" s="24">
        <v>61.62</v>
      </c>
      <c r="G35" s="23">
        <f t="shared" si="4"/>
        <v>206.62</v>
      </c>
      <c r="H35" s="149"/>
      <c r="I35" s="150"/>
      <c r="J35" s="150"/>
      <c r="K35" s="151"/>
      <c r="L35" s="33"/>
      <c r="M35" s="33"/>
      <c r="N35" s="33"/>
      <c r="O35" s="33"/>
      <c r="P35" s="33"/>
      <c r="Q35" s="114"/>
      <c r="R35" s="41" t="s">
        <v>33</v>
      </c>
      <c r="S35" s="31" t="s">
        <v>32</v>
      </c>
      <c r="T35" s="38" t="s">
        <v>32</v>
      </c>
      <c r="U35" s="38" t="s">
        <v>55</v>
      </c>
      <c r="V35" s="38" t="s">
        <v>52</v>
      </c>
    </row>
    <row r="36" spans="1:22" ht="47" customHeight="1" x14ac:dyDescent="0.4">
      <c r="A36" s="114"/>
      <c r="B36" s="114"/>
      <c r="C36" s="10">
        <f>COUNTA($D$4:D36)</f>
        <v>15</v>
      </c>
      <c r="D36" s="9" t="s">
        <v>111</v>
      </c>
      <c r="E36" s="24">
        <v>107.2</v>
      </c>
      <c r="F36" s="24">
        <v>45.39</v>
      </c>
      <c r="G36" s="23">
        <f t="shared" si="4"/>
        <v>152.59</v>
      </c>
      <c r="H36" s="149"/>
      <c r="I36" s="150"/>
      <c r="J36" s="150"/>
      <c r="K36" s="151"/>
      <c r="L36" s="33"/>
      <c r="M36" s="33"/>
      <c r="N36" s="33"/>
      <c r="O36" s="33"/>
      <c r="P36" s="33"/>
      <c r="Q36" s="114"/>
      <c r="R36" s="41" t="s">
        <v>33</v>
      </c>
      <c r="S36" s="31" t="s">
        <v>32</v>
      </c>
      <c r="T36" s="38" t="s">
        <v>32</v>
      </c>
      <c r="U36" s="38" t="s">
        <v>55</v>
      </c>
      <c r="V36" s="38" t="s">
        <v>52</v>
      </c>
    </row>
    <row r="37" spans="1:22" ht="47" customHeight="1" x14ac:dyDescent="0.4">
      <c r="A37" s="114"/>
      <c r="B37" s="114"/>
      <c r="C37" s="10">
        <f>COUNTA($D$4:D37)</f>
        <v>16</v>
      </c>
      <c r="D37" s="9" t="s">
        <v>112</v>
      </c>
      <c r="E37" s="24">
        <v>4000</v>
      </c>
      <c r="F37" s="24">
        <v>1079.5</v>
      </c>
      <c r="G37" s="23">
        <f t="shared" si="4"/>
        <v>5079.5</v>
      </c>
      <c r="H37" s="149"/>
      <c r="I37" s="150"/>
      <c r="J37" s="150"/>
      <c r="K37" s="151"/>
      <c r="L37" s="33"/>
      <c r="M37" s="33"/>
      <c r="N37" s="33"/>
      <c r="O37" s="33"/>
      <c r="P37" s="33"/>
      <c r="Q37" s="114"/>
      <c r="R37" s="41" t="s">
        <v>33</v>
      </c>
      <c r="S37" s="31" t="s">
        <v>32</v>
      </c>
      <c r="T37" s="38" t="s">
        <v>32</v>
      </c>
      <c r="U37" s="38" t="s">
        <v>55</v>
      </c>
      <c r="V37" s="38" t="s">
        <v>52</v>
      </c>
    </row>
    <row r="38" spans="1:22" ht="47" customHeight="1" x14ac:dyDescent="0.4">
      <c r="A38" s="114"/>
      <c r="B38" s="114"/>
      <c r="C38" s="10">
        <f>COUNTA($D$4:D38)</f>
        <v>17</v>
      </c>
      <c r="D38" s="9" t="s">
        <v>113</v>
      </c>
      <c r="E38" s="24">
        <v>349.97</v>
      </c>
      <c r="F38" s="24">
        <v>95.89</v>
      </c>
      <c r="G38" s="23">
        <f t="shared" si="4"/>
        <v>445.86</v>
      </c>
      <c r="H38" s="149"/>
      <c r="I38" s="150"/>
      <c r="J38" s="150"/>
      <c r="K38" s="151"/>
      <c r="L38" s="33"/>
      <c r="M38" s="33"/>
      <c r="N38" s="33"/>
      <c r="O38" s="33"/>
      <c r="P38" s="33"/>
      <c r="Q38" s="114"/>
      <c r="R38" s="41" t="s">
        <v>33</v>
      </c>
      <c r="S38" s="31" t="s">
        <v>32</v>
      </c>
      <c r="T38" s="38" t="s">
        <v>32</v>
      </c>
      <c r="U38" s="38" t="s">
        <v>55</v>
      </c>
      <c r="V38" s="38" t="s">
        <v>52</v>
      </c>
    </row>
    <row r="39" spans="1:22" ht="47" customHeight="1" x14ac:dyDescent="0.4">
      <c r="A39" s="114"/>
      <c r="B39" s="114"/>
      <c r="C39" s="10">
        <f>COUNTA($D$4:D39)</f>
        <v>18</v>
      </c>
      <c r="D39" s="9" t="s">
        <v>114</v>
      </c>
      <c r="E39" s="24">
        <v>398.98</v>
      </c>
      <c r="F39" s="24">
        <v>109.32</v>
      </c>
      <c r="G39" s="23">
        <f t="shared" si="4"/>
        <v>508.3</v>
      </c>
      <c r="H39" s="149"/>
      <c r="I39" s="150"/>
      <c r="J39" s="150"/>
      <c r="K39" s="151"/>
      <c r="L39" s="33"/>
      <c r="M39" s="33"/>
      <c r="N39" s="33"/>
      <c r="O39" s="33"/>
      <c r="P39" s="33"/>
      <c r="Q39" s="114"/>
      <c r="R39" s="41" t="s">
        <v>33</v>
      </c>
      <c r="S39" s="31" t="s">
        <v>32</v>
      </c>
      <c r="T39" s="38" t="s">
        <v>32</v>
      </c>
      <c r="U39" s="38" t="s">
        <v>55</v>
      </c>
      <c r="V39" s="38" t="s">
        <v>52</v>
      </c>
    </row>
    <row r="40" spans="1:22" ht="47" customHeight="1" x14ac:dyDescent="0.4">
      <c r="A40" s="114"/>
      <c r="B40" s="114"/>
      <c r="C40" s="10">
        <f>COUNTA($D$4:D40)</f>
        <v>19</v>
      </c>
      <c r="D40" s="9" t="s">
        <v>115</v>
      </c>
      <c r="E40" s="24">
        <v>1000</v>
      </c>
      <c r="F40" s="24">
        <v>263</v>
      </c>
      <c r="G40" s="23">
        <f t="shared" si="4"/>
        <v>1263</v>
      </c>
      <c r="H40" s="149"/>
      <c r="I40" s="150"/>
      <c r="J40" s="150"/>
      <c r="K40" s="151"/>
      <c r="L40" s="33"/>
      <c r="M40" s="33"/>
      <c r="N40" s="33"/>
      <c r="O40" s="33"/>
      <c r="P40" s="33"/>
      <c r="Q40" s="114"/>
      <c r="R40" s="41" t="s">
        <v>33</v>
      </c>
      <c r="S40" s="31" t="s">
        <v>32</v>
      </c>
      <c r="T40" s="38" t="s">
        <v>32</v>
      </c>
      <c r="U40" s="38" t="s">
        <v>55</v>
      </c>
      <c r="V40" s="38" t="s">
        <v>52</v>
      </c>
    </row>
    <row r="41" spans="1:22" ht="47" customHeight="1" x14ac:dyDescent="0.4">
      <c r="A41" s="114"/>
      <c r="B41" s="114"/>
      <c r="C41" s="10">
        <f>COUNTA($D$4:D41)</f>
        <v>20</v>
      </c>
      <c r="D41" s="9" t="s">
        <v>116</v>
      </c>
      <c r="E41" s="24">
        <v>6696</v>
      </c>
      <c r="F41" s="24">
        <v>1591.2</v>
      </c>
      <c r="G41" s="23">
        <f t="shared" si="4"/>
        <v>8287.2000000000007</v>
      </c>
      <c r="H41" s="149"/>
      <c r="I41" s="150"/>
      <c r="J41" s="150"/>
      <c r="K41" s="151"/>
      <c r="L41" s="33"/>
      <c r="M41" s="33"/>
      <c r="N41" s="33"/>
      <c r="O41" s="33"/>
      <c r="P41" s="33"/>
      <c r="Q41" s="114"/>
      <c r="R41" s="41" t="s">
        <v>33</v>
      </c>
      <c r="S41" s="31" t="s">
        <v>32</v>
      </c>
      <c r="T41" s="38" t="s">
        <v>32</v>
      </c>
      <c r="U41" s="38" t="s">
        <v>55</v>
      </c>
      <c r="V41" s="38" t="s">
        <v>52</v>
      </c>
    </row>
    <row r="42" spans="1:22" ht="47" customHeight="1" x14ac:dyDescent="0.4">
      <c r="A42" s="114"/>
      <c r="B42" s="114"/>
      <c r="C42" s="10">
        <f>COUNTA($D$4:D42)</f>
        <v>21</v>
      </c>
      <c r="D42" s="9" t="s">
        <v>117</v>
      </c>
      <c r="E42" s="24">
        <v>682.9</v>
      </c>
      <c r="F42" s="24">
        <v>158.43</v>
      </c>
      <c r="G42" s="23">
        <f t="shared" si="4"/>
        <v>841.32999999999993</v>
      </c>
      <c r="H42" s="149"/>
      <c r="I42" s="150"/>
      <c r="J42" s="150"/>
      <c r="K42" s="151"/>
      <c r="L42" s="33"/>
      <c r="M42" s="33"/>
      <c r="N42" s="33"/>
      <c r="O42" s="33"/>
      <c r="P42" s="33"/>
      <c r="Q42" s="114"/>
      <c r="R42" s="41" t="s">
        <v>33</v>
      </c>
      <c r="S42" s="31" t="s">
        <v>32</v>
      </c>
      <c r="T42" s="38" t="s">
        <v>32</v>
      </c>
      <c r="U42" s="38" t="s">
        <v>55</v>
      </c>
      <c r="V42" s="38" t="s">
        <v>52</v>
      </c>
    </row>
    <row r="43" spans="1:22" ht="47" customHeight="1" x14ac:dyDescent="0.4">
      <c r="A43" s="114"/>
      <c r="B43" s="114"/>
      <c r="C43" s="10">
        <f>COUNTA($D$4:D43)</f>
        <v>22</v>
      </c>
      <c r="D43" s="9" t="s">
        <v>118</v>
      </c>
      <c r="E43" s="24">
        <v>4100</v>
      </c>
      <c r="F43" s="24">
        <v>1654.35</v>
      </c>
      <c r="G43" s="23">
        <f t="shared" si="4"/>
        <v>5754.35</v>
      </c>
      <c r="H43" s="149"/>
      <c r="I43" s="150"/>
      <c r="J43" s="150"/>
      <c r="K43" s="151"/>
      <c r="L43" s="33"/>
      <c r="M43" s="33"/>
      <c r="N43" s="33"/>
      <c r="O43" s="33"/>
      <c r="P43" s="33"/>
      <c r="Q43" s="114"/>
      <c r="R43" s="41" t="s">
        <v>33</v>
      </c>
      <c r="S43" s="31" t="s">
        <v>32</v>
      </c>
      <c r="T43" s="38" t="s">
        <v>32</v>
      </c>
      <c r="U43" s="38" t="s">
        <v>55</v>
      </c>
      <c r="V43" s="38" t="s">
        <v>52</v>
      </c>
    </row>
    <row r="44" spans="1:22" ht="47" customHeight="1" x14ac:dyDescent="0.4">
      <c r="A44" s="114"/>
      <c r="B44" s="114"/>
      <c r="C44" s="10">
        <f>COUNTA($D$4:D44)</f>
        <v>23</v>
      </c>
      <c r="D44" s="9" t="s">
        <v>119</v>
      </c>
      <c r="E44" s="24">
        <v>92.83</v>
      </c>
      <c r="F44" s="24">
        <v>32.020000000000003</v>
      </c>
      <c r="G44" s="23">
        <f t="shared" si="4"/>
        <v>124.85</v>
      </c>
      <c r="H44" s="149"/>
      <c r="I44" s="150"/>
      <c r="J44" s="150"/>
      <c r="K44" s="151"/>
      <c r="L44" s="33"/>
      <c r="M44" s="33"/>
      <c r="N44" s="33"/>
      <c r="O44" s="33"/>
      <c r="P44" s="33"/>
      <c r="Q44" s="114"/>
      <c r="R44" s="41" t="s">
        <v>33</v>
      </c>
      <c r="S44" s="31" t="s">
        <v>32</v>
      </c>
      <c r="T44" s="38" t="s">
        <v>32</v>
      </c>
      <c r="U44" s="38" t="s">
        <v>55</v>
      </c>
      <c r="V44" s="38" t="s">
        <v>52</v>
      </c>
    </row>
    <row r="45" spans="1:22" ht="47" customHeight="1" x14ac:dyDescent="0.4">
      <c r="A45" s="114"/>
      <c r="B45" s="114"/>
      <c r="C45" s="10">
        <f>COUNTA($D$4:D45)</f>
        <v>24</v>
      </c>
      <c r="D45" s="9" t="s">
        <v>120</v>
      </c>
      <c r="E45" s="24">
        <v>39.090000000000003</v>
      </c>
      <c r="F45" s="24">
        <v>45.41</v>
      </c>
      <c r="G45" s="23">
        <f t="shared" si="4"/>
        <v>84.5</v>
      </c>
      <c r="H45" s="149"/>
      <c r="I45" s="150"/>
      <c r="J45" s="150"/>
      <c r="K45" s="151"/>
      <c r="L45" s="33"/>
      <c r="M45" s="33"/>
      <c r="N45" s="33"/>
      <c r="O45" s="33"/>
      <c r="P45" s="33"/>
      <c r="Q45" s="114"/>
      <c r="R45" s="41" t="s">
        <v>33</v>
      </c>
      <c r="S45" s="31" t="s">
        <v>32</v>
      </c>
      <c r="T45" s="38" t="s">
        <v>32</v>
      </c>
      <c r="U45" s="38" t="s">
        <v>55</v>
      </c>
      <c r="V45" s="38" t="s">
        <v>52</v>
      </c>
    </row>
    <row r="46" spans="1:22" ht="47" customHeight="1" x14ac:dyDescent="0.4">
      <c r="A46" s="114"/>
      <c r="B46" s="114"/>
      <c r="C46" s="10">
        <f>COUNTA($D$4:D46)</f>
        <v>25</v>
      </c>
      <c r="D46" s="9" t="s">
        <v>121</v>
      </c>
      <c r="E46" s="24">
        <v>414.31</v>
      </c>
      <c r="F46" s="24">
        <v>165.78</v>
      </c>
      <c r="G46" s="23">
        <f t="shared" si="4"/>
        <v>580.09</v>
      </c>
      <c r="H46" s="149"/>
      <c r="I46" s="150"/>
      <c r="J46" s="150"/>
      <c r="K46" s="151"/>
      <c r="L46" s="33"/>
      <c r="M46" s="33"/>
      <c r="N46" s="33"/>
      <c r="O46" s="33"/>
      <c r="P46" s="33"/>
      <c r="Q46" s="114"/>
      <c r="R46" s="41" t="s">
        <v>33</v>
      </c>
      <c r="S46" s="31" t="s">
        <v>32</v>
      </c>
      <c r="T46" s="38" t="s">
        <v>32</v>
      </c>
      <c r="U46" s="38" t="s">
        <v>55</v>
      </c>
      <c r="V46" s="38" t="s">
        <v>52</v>
      </c>
    </row>
    <row r="47" spans="1:22" ht="47" customHeight="1" x14ac:dyDescent="0.4">
      <c r="A47" s="114"/>
      <c r="B47" s="114"/>
      <c r="C47" s="10">
        <f>COUNTA($D$4:D47)</f>
        <v>26</v>
      </c>
      <c r="D47" s="9" t="s">
        <v>122</v>
      </c>
      <c r="E47" s="24">
        <v>743.43</v>
      </c>
      <c r="F47" s="24">
        <v>290.52999999999997</v>
      </c>
      <c r="G47" s="23">
        <f t="shared" si="4"/>
        <v>1033.96</v>
      </c>
      <c r="H47" s="149"/>
      <c r="I47" s="150"/>
      <c r="J47" s="150"/>
      <c r="K47" s="151"/>
      <c r="L47" s="33"/>
      <c r="M47" s="33"/>
      <c r="N47" s="33"/>
      <c r="O47" s="33"/>
      <c r="P47" s="33"/>
      <c r="Q47" s="114"/>
      <c r="R47" s="41" t="s">
        <v>33</v>
      </c>
      <c r="S47" s="31" t="s">
        <v>32</v>
      </c>
      <c r="T47" s="38" t="s">
        <v>32</v>
      </c>
      <c r="U47" s="38" t="s">
        <v>55</v>
      </c>
      <c r="V47" s="38" t="s">
        <v>52</v>
      </c>
    </row>
    <row r="48" spans="1:22" ht="47" customHeight="1" x14ac:dyDescent="0.4">
      <c r="A48" s="114"/>
      <c r="B48" s="114"/>
      <c r="C48" s="10">
        <f>COUNTA($D$4:D48)</f>
        <v>27</v>
      </c>
      <c r="D48" s="9" t="s">
        <v>123</v>
      </c>
      <c r="E48" s="24">
        <v>288.13</v>
      </c>
      <c r="F48" s="24">
        <v>124.07</v>
      </c>
      <c r="G48" s="23">
        <f t="shared" si="4"/>
        <v>412.2</v>
      </c>
      <c r="H48" s="149"/>
      <c r="I48" s="150"/>
      <c r="J48" s="150"/>
      <c r="K48" s="151"/>
      <c r="L48" s="33"/>
      <c r="M48" s="33"/>
      <c r="N48" s="33"/>
      <c r="O48" s="33"/>
      <c r="P48" s="33"/>
      <c r="Q48" s="114"/>
      <c r="R48" s="41" t="s">
        <v>33</v>
      </c>
      <c r="S48" s="31" t="s">
        <v>32</v>
      </c>
      <c r="T48" s="38" t="s">
        <v>32</v>
      </c>
      <c r="U48" s="38" t="s">
        <v>55</v>
      </c>
      <c r="V48" s="38" t="s">
        <v>52</v>
      </c>
    </row>
    <row r="49" spans="1:23" ht="47" customHeight="1" x14ac:dyDescent="0.4">
      <c r="A49" s="114"/>
      <c r="B49" s="114"/>
      <c r="C49" s="10">
        <f>COUNTA($D$4:D49)</f>
        <v>28</v>
      </c>
      <c r="D49" s="9" t="s">
        <v>124</v>
      </c>
      <c r="E49" s="24">
        <v>189.36</v>
      </c>
      <c r="F49" s="24">
        <v>66.53</v>
      </c>
      <c r="G49" s="23">
        <f t="shared" si="4"/>
        <v>255.89000000000001</v>
      </c>
      <c r="H49" s="149"/>
      <c r="I49" s="150"/>
      <c r="J49" s="150"/>
      <c r="K49" s="151"/>
      <c r="L49" s="33"/>
      <c r="M49" s="33"/>
      <c r="N49" s="33"/>
      <c r="O49" s="33"/>
      <c r="P49" s="33"/>
      <c r="Q49" s="114"/>
      <c r="R49" s="41" t="s">
        <v>33</v>
      </c>
      <c r="S49" s="31" t="s">
        <v>32</v>
      </c>
      <c r="T49" s="38" t="s">
        <v>32</v>
      </c>
      <c r="U49" s="38" t="s">
        <v>55</v>
      </c>
      <c r="V49" s="38" t="s">
        <v>52</v>
      </c>
    </row>
    <row r="50" spans="1:23" ht="47" customHeight="1" x14ac:dyDescent="0.4">
      <c r="A50" s="114"/>
      <c r="B50" s="114"/>
      <c r="C50" s="10">
        <f>COUNTA($D$4:D50)</f>
        <v>29</v>
      </c>
      <c r="D50" s="9" t="s">
        <v>125</v>
      </c>
      <c r="E50" s="24">
        <v>439.63</v>
      </c>
      <c r="F50" s="24">
        <v>188.19</v>
      </c>
      <c r="G50" s="23">
        <f t="shared" si="4"/>
        <v>627.81999999999994</v>
      </c>
      <c r="H50" s="152"/>
      <c r="I50" s="153"/>
      <c r="J50" s="153"/>
      <c r="K50" s="154"/>
      <c r="L50" s="33"/>
      <c r="M50" s="33"/>
      <c r="N50" s="33"/>
      <c r="O50" s="33"/>
      <c r="P50" s="33"/>
      <c r="Q50" s="114"/>
      <c r="R50" s="41" t="s">
        <v>33</v>
      </c>
      <c r="S50" s="31" t="s">
        <v>32</v>
      </c>
      <c r="T50" s="38" t="s">
        <v>32</v>
      </c>
      <c r="U50" s="38" t="s">
        <v>55</v>
      </c>
      <c r="V50" s="38" t="s">
        <v>52</v>
      </c>
    </row>
    <row r="51" spans="1:23" ht="54" customHeight="1" x14ac:dyDescent="0.4">
      <c r="A51" s="114"/>
      <c r="B51" s="114"/>
      <c r="C51" s="127">
        <f>COUNTA($D$4:D52)</f>
        <v>30</v>
      </c>
      <c r="D51" s="114" t="s">
        <v>126</v>
      </c>
      <c r="E51" s="121">
        <v>19699.6691839999</v>
      </c>
      <c r="F51" s="121">
        <v>1597.23</v>
      </c>
      <c r="G51" s="126">
        <f t="shared" si="4"/>
        <v>21296.8991839999</v>
      </c>
      <c r="H51" s="10" t="s">
        <v>87</v>
      </c>
      <c r="I51" s="19" t="s">
        <v>127</v>
      </c>
      <c r="J51" s="22" t="s">
        <v>128</v>
      </c>
      <c r="K51" s="10">
        <v>19505.810000000001</v>
      </c>
      <c r="L51" s="10">
        <v>2320</v>
      </c>
      <c r="M51" s="10">
        <f>ROUND(L51*K51/10000,2)</f>
        <v>4525.3500000000004</v>
      </c>
      <c r="N51" s="10"/>
      <c r="O51" s="10"/>
      <c r="P51" s="10">
        <f>M51+O51</f>
        <v>4525.3500000000004</v>
      </c>
      <c r="Q51" s="115" t="s">
        <v>129</v>
      </c>
      <c r="R51" s="41" t="s">
        <v>33</v>
      </c>
      <c r="S51" s="31" t="s">
        <v>32</v>
      </c>
      <c r="T51" s="38" t="s">
        <v>32</v>
      </c>
      <c r="U51" s="38" t="s">
        <v>90</v>
      </c>
      <c r="V51" s="137" t="s">
        <v>52</v>
      </c>
    </row>
    <row r="52" spans="1:23" ht="46.5" x14ac:dyDescent="0.4">
      <c r="A52" s="114"/>
      <c r="B52" s="114"/>
      <c r="C52" s="128"/>
      <c r="D52" s="114"/>
      <c r="E52" s="121"/>
      <c r="F52" s="121"/>
      <c r="G52" s="126"/>
      <c r="H52" s="10" t="s">
        <v>87</v>
      </c>
      <c r="I52" s="19" t="s">
        <v>130</v>
      </c>
      <c r="J52" s="22" t="s">
        <v>131</v>
      </c>
      <c r="K52" s="10">
        <v>19136.34</v>
      </c>
      <c r="L52" s="10">
        <v>2150</v>
      </c>
      <c r="M52" s="10">
        <f>ROUND(L52*K52/10000,2)</f>
        <v>4114.3100000000004</v>
      </c>
      <c r="N52" s="10"/>
      <c r="O52" s="10"/>
      <c r="P52" s="10">
        <f>M52+O52</f>
        <v>4114.3100000000004</v>
      </c>
      <c r="Q52" s="115"/>
      <c r="R52" s="41" t="s">
        <v>33</v>
      </c>
      <c r="S52" s="31" t="s">
        <v>32</v>
      </c>
      <c r="T52" s="38" t="s">
        <v>32</v>
      </c>
      <c r="U52" s="38" t="s">
        <v>90</v>
      </c>
      <c r="V52" s="138"/>
    </row>
    <row r="53" spans="1:23" ht="23.25" customHeight="1" x14ac:dyDescent="0.4">
      <c r="A53" s="15" t="s">
        <v>39</v>
      </c>
      <c r="B53" s="15"/>
      <c r="C53" s="15"/>
      <c r="D53" s="15"/>
      <c r="E53" s="14">
        <f>SUM(E22:E52)</f>
        <v>91375.899183999907</v>
      </c>
      <c r="F53" s="14">
        <f>SUM(F22:F52)</f>
        <v>22662.819999999996</v>
      </c>
      <c r="G53" s="14">
        <f>SUM(G22:G52)</f>
        <v>114038.7191839999</v>
      </c>
      <c r="H53" s="15"/>
      <c r="I53" s="14"/>
      <c r="J53" s="15"/>
      <c r="K53" s="15">
        <v>196876.16</v>
      </c>
      <c r="L53" s="15"/>
      <c r="M53" s="15"/>
      <c r="N53" s="15"/>
      <c r="O53" s="15"/>
      <c r="P53" s="15">
        <f>SUM(P22:P52)</f>
        <v>87960.14</v>
      </c>
      <c r="Q53" s="15"/>
      <c r="R53" s="15"/>
      <c r="S53" s="15"/>
      <c r="T53" s="15"/>
      <c r="U53" s="15"/>
      <c r="V53" s="15"/>
    </row>
    <row r="54" spans="1:23" ht="58.15" x14ac:dyDescent="0.4">
      <c r="A54" s="111">
        <v>4</v>
      </c>
      <c r="B54" s="110" t="s">
        <v>132</v>
      </c>
      <c r="C54" s="127">
        <f>COUNTA($D$4:D54)</f>
        <v>31</v>
      </c>
      <c r="D54" s="111" t="s">
        <v>49</v>
      </c>
      <c r="E54" s="21">
        <v>47024</v>
      </c>
      <c r="F54" s="122">
        <v>5316.45</v>
      </c>
      <c r="G54" s="122">
        <f>E54+E55+F54</f>
        <v>58640.45</v>
      </c>
      <c r="H54" s="9" t="s">
        <v>42</v>
      </c>
      <c r="I54" s="19" t="s">
        <v>133</v>
      </c>
      <c r="J54" s="18" t="s">
        <v>134</v>
      </c>
      <c r="K54" s="10">
        <v>41353.83</v>
      </c>
      <c r="L54" s="10">
        <v>13290</v>
      </c>
      <c r="M54" s="10">
        <f>ROUND(L54*K54/10000,2)</f>
        <v>54959.24</v>
      </c>
      <c r="N54" s="10"/>
      <c r="O54" s="10"/>
      <c r="P54" s="10">
        <f>M54+O54</f>
        <v>54959.24</v>
      </c>
      <c r="Q54" s="132" t="s">
        <v>135</v>
      </c>
      <c r="R54" s="37" t="s">
        <v>33</v>
      </c>
      <c r="S54" s="31" t="s">
        <v>32</v>
      </c>
      <c r="T54" s="31" t="s">
        <v>32</v>
      </c>
      <c r="U54" s="38" t="s">
        <v>38</v>
      </c>
      <c r="V54" s="38" t="s">
        <v>52</v>
      </c>
    </row>
    <row r="55" spans="1:23" ht="58.15" x14ac:dyDescent="0.4">
      <c r="A55" s="112"/>
      <c r="B55" s="110"/>
      <c r="C55" s="155"/>
      <c r="D55" s="112"/>
      <c r="E55" s="122">
        <v>6300</v>
      </c>
      <c r="F55" s="122"/>
      <c r="G55" s="122"/>
      <c r="H55" s="9" t="s">
        <v>49</v>
      </c>
      <c r="I55" s="21" t="s">
        <v>136</v>
      </c>
      <c r="J55" s="26" t="s">
        <v>137</v>
      </c>
      <c r="K55" s="10">
        <v>38255.4</v>
      </c>
      <c r="L55" s="10">
        <v>2350</v>
      </c>
      <c r="M55" s="10">
        <f>ROUND(L55*K55/10000,2)</f>
        <v>8990.02</v>
      </c>
      <c r="N55" s="10">
        <v>270</v>
      </c>
      <c r="O55" s="10">
        <v>2028.92</v>
      </c>
      <c r="P55" s="10">
        <f>M55+O55</f>
        <v>11018.94</v>
      </c>
      <c r="Q55" s="110"/>
      <c r="R55" s="37" t="s">
        <v>33</v>
      </c>
      <c r="S55" s="31" t="s">
        <v>32</v>
      </c>
      <c r="T55" s="31" t="s">
        <v>32</v>
      </c>
      <c r="U55" s="31" t="s">
        <v>55</v>
      </c>
      <c r="V55" s="38" t="s">
        <v>52</v>
      </c>
    </row>
    <row r="56" spans="1:23" ht="58.15" x14ac:dyDescent="0.4">
      <c r="A56" s="112"/>
      <c r="B56" s="110"/>
      <c r="C56" s="128"/>
      <c r="D56" s="113"/>
      <c r="E56" s="122"/>
      <c r="F56" s="122"/>
      <c r="G56" s="122"/>
      <c r="H56" s="9" t="s">
        <v>49</v>
      </c>
      <c r="I56" s="21" t="s">
        <v>138</v>
      </c>
      <c r="J56" s="26" t="s">
        <v>139</v>
      </c>
      <c r="K56" s="10">
        <v>16155.95</v>
      </c>
      <c r="L56" s="10">
        <v>2320</v>
      </c>
      <c r="M56" s="10">
        <f>ROUND(L56*K56/10000,2)</f>
        <v>3748.18</v>
      </c>
      <c r="N56" s="10">
        <v>270</v>
      </c>
      <c r="O56" s="10">
        <v>654.4</v>
      </c>
      <c r="P56" s="10">
        <f>M56+O56</f>
        <v>4402.58</v>
      </c>
      <c r="Q56" s="110"/>
      <c r="R56" s="37" t="s">
        <v>33</v>
      </c>
      <c r="S56" s="31" t="s">
        <v>32</v>
      </c>
      <c r="T56" s="31" t="s">
        <v>32</v>
      </c>
      <c r="U56" s="31" t="s">
        <v>55</v>
      </c>
      <c r="V56" s="38" t="s">
        <v>52</v>
      </c>
    </row>
    <row r="57" spans="1:23" ht="81.400000000000006" x14ac:dyDescent="0.4">
      <c r="A57" s="112"/>
      <c r="B57" s="110"/>
      <c r="C57" s="10">
        <f>COUNTA($D$4:D57)</f>
        <v>32</v>
      </c>
      <c r="D57" s="9" t="s">
        <v>140</v>
      </c>
      <c r="E57" s="21">
        <v>51.64</v>
      </c>
      <c r="F57" s="21">
        <v>10.3</v>
      </c>
      <c r="G57" s="21">
        <f>F57+E57</f>
        <v>61.94</v>
      </c>
      <c r="H57" s="9"/>
      <c r="I57" s="29"/>
      <c r="J57" s="9"/>
      <c r="K57" s="34"/>
      <c r="L57" s="34"/>
      <c r="M57" s="34"/>
      <c r="N57" s="34"/>
      <c r="O57" s="34"/>
      <c r="P57" s="34"/>
      <c r="Q57" s="9"/>
      <c r="R57" s="37" t="s">
        <v>32</v>
      </c>
      <c r="S57" s="31" t="s">
        <v>32</v>
      </c>
      <c r="T57" s="31" t="s">
        <v>33</v>
      </c>
      <c r="U57" s="31" t="s">
        <v>105</v>
      </c>
      <c r="V57" s="38" t="s">
        <v>35</v>
      </c>
      <c r="W57" s="145" t="s">
        <v>141</v>
      </c>
    </row>
    <row r="58" spans="1:23" ht="81.400000000000006" x14ac:dyDescent="0.4">
      <c r="A58" s="113"/>
      <c r="B58" s="110"/>
      <c r="C58" s="10">
        <f>COUNTA($D$4:D58)</f>
        <v>33</v>
      </c>
      <c r="D58" s="9" t="s">
        <v>142</v>
      </c>
      <c r="E58" s="21">
        <v>433.84</v>
      </c>
      <c r="F58" s="21">
        <v>44.91</v>
      </c>
      <c r="G58" s="21">
        <f>F58+E58</f>
        <v>478.75</v>
      </c>
      <c r="H58" s="9"/>
      <c r="I58" s="29"/>
      <c r="J58" s="9"/>
      <c r="K58" s="34"/>
      <c r="L58" s="34"/>
      <c r="M58" s="34"/>
      <c r="N58" s="34"/>
      <c r="O58" s="34"/>
      <c r="P58" s="34"/>
      <c r="Q58" s="9" t="s">
        <v>143</v>
      </c>
      <c r="R58" s="37" t="s">
        <v>32</v>
      </c>
      <c r="S58" s="31" t="s">
        <v>32</v>
      </c>
      <c r="T58" s="31" t="s">
        <v>33</v>
      </c>
      <c r="U58" s="31" t="s">
        <v>105</v>
      </c>
      <c r="V58" s="38" t="s">
        <v>35</v>
      </c>
      <c r="W58" s="145"/>
    </row>
    <row r="59" spans="1:23" x14ac:dyDescent="0.4">
      <c r="A59" s="15" t="s">
        <v>39</v>
      </c>
      <c r="B59" s="15"/>
      <c r="C59" s="15"/>
      <c r="D59" s="15"/>
      <c r="E59" s="14">
        <f>SUM(E54:E58)</f>
        <v>53809.479999999996</v>
      </c>
      <c r="F59" s="14">
        <f>SUM(F54:F58)</f>
        <v>5371.66</v>
      </c>
      <c r="G59" s="14">
        <f>SUM(G54:G58)</f>
        <v>59181.14</v>
      </c>
      <c r="H59" s="15"/>
      <c r="I59" s="14"/>
      <c r="J59" s="15"/>
      <c r="K59" s="15">
        <v>95765.18</v>
      </c>
      <c r="L59" s="15"/>
      <c r="M59" s="15"/>
      <c r="N59" s="15"/>
      <c r="O59" s="15"/>
      <c r="P59" s="15">
        <f>SUM(P54:P58)</f>
        <v>70380.759999999995</v>
      </c>
      <c r="Q59" s="15"/>
      <c r="R59" s="15"/>
      <c r="S59" s="15"/>
      <c r="T59" s="15"/>
      <c r="U59" s="15"/>
      <c r="V59" s="15"/>
    </row>
    <row r="60" spans="1:23" ht="64.05" customHeight="1" x14ac:dyDescent="0.4">
      <c r="A60" s="111">
        <v>5</v>
      </c>
      <c r="B60" s="111" t="s">
        <v>144</v>
      </c>
      <c r="C60" s="110">
        <f>COUNTA($D$4:D67)</f>
        <v>34</v>
      </c>
      <c r="D60" s="110" t="s">
        <v>126</v>
      </c>
      <c r="E60" s="122">
        <v>13500</v>
      </c>
      <c r="F60" s="122">
        <v>3830</v>
      </c>
      <c r="G60" s="122">
        <f>F60+E60</f>
        <v>17330</v>
      </c>
      <c r="H60" s="9" t="s">
        <v>145</v>
      </c>
      <c r="I60" s="21" t="s">
        <v>146</v>
      </c>
      <c r="J60" s="35" t="s">
        <v>147</v>
      </c>
      <c r="K60" s="10">
        <v>5850.78</v>
      </c>
      <c r="L60" s="31">
        <v>2250</v>
      </c>
      <c r="M60" s="31">
        <v>1316.43</v>
      </c>
      <c r="N60" s="10">
        <v>270</v>
      </c>
      <c r="O60" s="10">
        <v>478.44</v>
      </c>
      <c r="P60" s="10">
        <f>M60+O60</f>
        <v>1794.8700000000001</v>
      </c>
      <c r="Q60" s="132" t="s">
        <v>148</v>
      </c>
      <c r="R60" s="42" t="s">
        <v>32</v>
      </c>
      <c r="S60" s="43" t="s">
        <v>33</v>
      </c>
      <c r="T60" s="31" t="s">
        <v>32</v>
      </c>
      <c r="U60" s="38" t="s">
        <v>149</v>
      </c>
      <c r="V60" s="137" t="s">
        <v>150</v>
      </c>
    </row>
    <row r="61" spans="1:23" ht="58.05" customHeight="1" x14ac:dyDescent="0.4">
      <c r="A61" s="112"/>
      <c r="B61" s="112"/>
      <c r="C61" s="110"/>
      <c r="D61" s="110"/>
      <c r="E61" s="122"/>
      <c r="F61" s="122"/>
      <c r="G61" s="122"/>
      <c r="H61" s="9" t="s">
        <v>145</v>
      </c>
      <c r="I61" s="21" t="s">
        <v>151</v>
      </c>
      <c r="J61" s="35" t="s">
        <v>147</v>
      </c>
      <c r="K61" s="10">
        <v>32177.53</v>
      </c>
      <c r="L61" s="10">
        <v>1950</v>
      </c>
      <c r="M61" s="10">
        <v>6274.62</v>
      </c>
      <c r="N61" s="10">
        <v>270</v>
      </c>
      <c r="O61" s="10">
        <v>1401.3</v>
      </c>
      <c r="P61" s="10">
        <f>M61+O61</f>
        <v>7675.92</v>
      </c>
      <c r="Q61" s="132"/>
      <c r="R61" s="42" t="s">
        <v>32</v>
      </c>
      <c r="S61" s="43" t="s">
        <v>33</v>
      </c>
      <c r="T61" s="31" t="s">
        <v>32</v>
      </c>
      <c r="U61" s="38" t="s">
        <v>149</v>
      </c>
      <c r="V61" s="141"/>
    </row>
    <row r="62" spans="1:23" ht="34.9" x14ac:dyDescent="0.4">
      <c r="A62" s="112"/>
      <c r="B62" s="112"/>
      <c r="C62" s="110"/>
      <c r="D62" s="110"/>
      <c r="E62" s="122"/>
      <c r="F62" s="122"/>
      <c r="G62" s="122"/>
      <c r="H62" s="9" t="s">
        <v>66</v>
      </c>
      <c r="I62" s="21" t="s">
        <v>152</v>
      </c>
      <c r="J62" s="35" t="s">
        <v>147</v>
      </c>
      <c r="K62" s="10">
        <v>28388</v>
      </c>
      <c r="L62" s="10"/>
      <c r="M62" s="10"/>
      <c r="N62" s="10"/>
      <c r="O62" s="10"/>
      <c r="P62" s="10"/>
      <c r="Q62" s="132"/>
      <c r="R62" s="42" t="s">
        <v>32</v>
      </c>
      <c r="S62" s="43" t="s">
        <v>33</v>
      </c>
      <c r="T62" s="31" t="s">
        <v>32</v>
      </c>
      <c r="U62" s="38" t="s">
        <v>153</v>
      </c>
      <c r="V62" s="141"/>
    </row>
    <row r="63" spans="1:23" ht="34.9" x14ac:dyDescent="0.4">
      <c r="A63" s="112"/>
      <c r="B63" s="112"/>
      <c r="C63" s="110"/>
      <c r="D63" s="110"/>
      <c r="E63" s="122"/>
      <c r="F63" s="122"/>
      <c r="G63" s="122"/>
      <c r="H63" s="9" t="s">
        <v>66</v>
      </c>
      <c r="I63" s="21" t="s">
        <v>154</v>
      </c>
      <c r="J63" s="35" t="s">
        <v>147</v>
      </c>
      <c r="K63" s="10">
        <v>6338</v>
      </c>
      <c r="L63" s="10"/>
      <c r="M63" s="10"/>
      <c r="N63" s="10"/>
      <c r="O63" s="10"/>
      <c r="P63" s="10"/>
      <c r="Q63" s="132"/>
      <c r="R63" s="42" t="s">
        <v>32</v>
      </c>
      <c r="S63" s="43" t="s">
        <v>33</v>
      </c>
      <c r="T63" s="31" t="s">
        <v>32</v>
      </c>
      <c r="U63" s="38" t="s">
        <v>153</v>
      </c>
      <c r="V63" s="141"/>
    </row>
    <row r="64" spans="1:23" ht="34.9" x14ac:dyDescent="0.4">
      <c r="A64" s="112"/>
      <c r="B64" s="112"/>
      <c r="C64" s="110"/>
      <c r="D64" s="110"/>
      <c r="E64" s="122"/>
      <c r="F64" s="122"/>
      <c r="G64" s="122"/>
      <c r="H64" s="9" t="s">
        <v>66</v>
      </c>
      <c r="I64" s="21" t="s">
        <v>155</v>
      </c>
      <c r="J64" s="35" t="s">
        <v>147</v>
      </c>
      <c r="K64" s="10">
        <v>66238</v>
      </c>
      <c r="L64" s="10"/>
      <c r="M64" s="10"/>
      <c r="N64" s="10"/>
      <c r="O64" s="10"/>
      <c r="P64" s="10"/>
      <c r="Q64" s="132"/>
      <c r="R64" s="42" t="s">
        <v>32</v>
      </c>
      <c r="S64" s="43" t="s">
        <v>33</v>
      </c>
      <c r="T64" s="31" t="s">
        <v>32</v>
      </c>
      <c r="U64" s="38" t="s">
        <v>153</v>
      </c>
      <c r="V64" s="141"/>
    </row>
    <row r="65" spans="1:22" ht="34.9" x14ac:dyDescent="0.4">
      <c r="A65" s="112"/>
      <c r="B65" s="112"/>
      <c r="C65" s="110"/>
      <c r="D65" s="110"/>
      <c r="E65" s="122"/>
      <c r="F65" s="122"/>
      <c r="G65" s="122"/>
      <c r="H65" s="9" t="s">
        <v>66</v>
      </c>
      <c r="I65" s="21" t="s">
        <v>156</v>
      </c>
      <c r="J65" s="35" t="s">
        <v>147</v>
      </c>
      <c r="K65" s="10">
        <v>35067.32</v>
      </c>
      <c r="L65" s="10"/>
      <c r="M65" s="10"/>
      <c r="N65" s="10"/>
      <c r="O65" s="10"/>
      <c r="P65" s="10"/>
      <c r="Q65" s="132"/>
      <c r="R65" s="42" t="s">
        <v>32</v>
      </c>
      <c r="S65" s="43" t="s">
        <v>33</v>
      </c>
      <c r="T65" s="31" t="s">
        <v>32</v>
      </c>
      <c r="U65" s="38" t="s">
        <v>153</v>
      </c>
      <c r="V65" s="141"/>
    </row>
    <row r="66" spans="1:22" ht="34.9" x14ac:dyDescent="0.4">
      <c r="A66" s="112"/>
      <c r="B66" s="112"/>
      <c r="C66" s="110"/>
      <c r="D66" s="110"/>
      <c r="E66" s="122"/>
      <c r="F66" s="122"/>
      <c r="G66" s="122"/>
      <c r="H66" s="9" t="s">
        <v>66</v>
      </c>
      <c r="I66" s="21" t="s">
        <v>157</v>
      </c>
      <c r="J66" s="35" t="s">
        <v>147</v>
      </c>
      <c r="K66" s="10">
        <v>8840.89</v>
      </c>
      <c r="L66" s="10"/>
      <c r="M66" s="10"/>
      <c r="N66" s="10"/>
      <c r="O66" s="10"/>
      <c r="P66" s="10"/>
      <c r="Q66" s="132"/>
      <c r="R66" s="42" t="s">
        <v>32</v>
      </c>
      <c r="S66" s="43" t="s">
        <v>33</v>
      </c>
      <c r="T66" s="31" t="s">
        <v>32</v>
      </c>
      <c r="U66" s="38" t="s">
        <v>153</v>
      </c>
      <c r="V66" s="141"/>
    </row>
    <row r="67" spans="1:22" ht="46.05" customHeight="1" x14ac:dyDescent="0.4">
      <c r="A67" s="112"/>
      <c r="B67" s="112"/>
      <c r="C67" s="110"/>
      <c r="D67" s="110"/>
      <c r="E67" s="122"/>
      <c r="F67" s="122"/>
      <c r="G67" s="122"/>
      <c r="H67" s="9" t="s">
        <v>66</v>
      </c>
      <c r="I67" s="21" t="s">
        <v>158</v>
      </c>
      <c r="J67" s="35" t="s">
        <v>147</v>
      </c>
      <c r="K67" s="10">
        <v>25755.040000000001</v>
      </c>
      <c r="L67" s="10"/>
      <c r="M67" s="10"/>
      <c r="N67" s="10"/>
      <c r="O67" s="10"/>
      <c r="P67" s="10"/>
      <c r="Q67" s="132"/>
      <c r="R67" s="42" t="s">
        <v>32</v>
      </c>
      <c r="S67" s="43" t="s">
        <v>33</v>
      </c>
      <c r="T67" s="31" t="s">
        <v>32</v>
      </c>
      <c r="U67" s="38" t="s">
        <v>153</v>
      </c>
      <c r="V67" s="138"/>
    </row>
    <row r="68" spans="1:22" ht="72" customHeight="1" x14ac:dyDescent="0.4">
      <c r="A68" s="112"/>
      <c r="B68" s="112"/>
      <c r="C68" s="9">
        <f>COUNTA($D$4:D68)</f>
        <v>35</v>
      </c>
      <c r="D68" s="9" t="s">
        <v>49</v>
      </c>
      <c r="E68" s="21">
        <v>6885.25</v>
      </c>
      <c r="F68" s="21">
        <v>3032</v>
      </c>
      <c r="G68" s="21">
        <f>F68+E68</f>
        <v>9917.25</v>
      </c>
      <c r="H68" s="9" t="s">
        <v>49</v>
      </c>
      <c r="I68" s="100" t="s">
        <v>159</v>
      </c>
      <c r="J68" s="101"/>
      <c r="K68" s="102"/>
      <c r="L68" s="9"/>
      <c r="M68" s="9"/>
      <c r="N68" s="9"/>
      <c r="O68" s="9"/>
      <c r="P68" s="9"/>
      <c r="Q68" s="26" t="s">
        <v>160</v>
      </c>
      <c r="R68" s="64" t="s">
        <v>33</v>
      </c>
      <c r="S68" s="65" t="s">
        <v>32</v>
      </c>
      <c r="T68" s="31" t="s">
        <v>32</v>
      </c>
      <c r="U68" s="66" t="s">
        <v>55</v>
      </c>
      <c r="V68" s="38" t="s">
        <v>161</v>
      </c>
    </row>
    <row r="69" spans="1:22" ht="96" customHeight="1" x14ac:dyDescent="0.4">
      <c r="A69" s="113"/>
      <c r="B69" s="113"/>
      <c r="C69" s="9">
        <f>COUNTA($D$4:D69)</f>
        <v>36</v>
      </c>
      <c r="D69" s="9" t="s">
        <v>162</v>
      </c>
      <c r="E69" s="21">
        <v>3000</v>
      </c>
      <c r="F69" s="21">
        <v>737.76</v>
      </c>
      <c r="G69" s="21">
        <f>F69+E69</f>
        <v>3737.76</v>
      </c>
      <c r="H69" s="9"/>
      <c r="I69" s="21"/>
      <c r="J69" s="9"/>
      <c r="K69" s="9"/>
      <c r="L69" s="9"/>
      <c r="M69" s="9"/>
      <c r="N69" s="9"/>
      <c r="O69" s="9"/>
      <c r="P69" s="9"/>
      <c r="Q69" s="26" t="s">
        <v>163</v>
      </c>
      <c r="R69" s="42" t="s">
        <v>32</v>
      </c>
      <c r="S69" s="43" t="s">
        <v>32</v>
      </c>
      <c r="T69" s="31" t="s">
        <v>33</v>
      </c>
      <c r="U69" s="67" t="s">
        <v>105</v>
      </c>
      <c r="V69" s="38" t="s">
        <v>35</v>
      </c>
    </row>
    <row r="70" spans="1:22" ht="16.05" customHeight="1" x14ac:dyDescent="0.4">
      <c r="A70" s="15" t="s">
        <v>39</v>
      </c>
      <c r="B70" s="15"/>
      <c r="C70" s="15"/>
      <c r="D70" s="15"/>
      <c r="E70" s="14">
        <f>SUM(E60:E69)</f>
        <v>23385.25</v>
      </c>
      <c r="F70" s="14">
        <f>SUM(F60:F69)</f>
        <v>7599.76</v>
      </c>
      <c r="G70" s="14">
        <f>SUM(G60:G69)</f>
        <v>30985.010000000002</v>
      </c>
      <c r="H70" s="15"/>
      <c r="I70" s="15"/>
      <c r="J70" s="15"/>
      <c r="K70" s="15">
        <v>208655.56</v>
      </c>
      <c r="L70" s="15"/>
      <c r="M70" s="15"/>
      <c r="N70" s="15"/>
      <c r="O70" s="15"/>
      <c r="P70" s="15">
        <f>SUM(P60:P69)</f>
        <v>9470.7900000000009</v>
      </c>
      <c r="Q70" s="15"/>
      <c r="R70" s="15"/>
      <c r="S70" s="15"/>
      <c r="T70" s="15"/>
      <c r="U70" s="13"/>
      <c r="V70" s="15"/>
    </row>
    <row r="71" spans="1:22" ht="132" customHeight="1" x14ac:dyDescent="0.4">
      <c r="A71" s="114">
        <v>6</v>
      </c>
      <c r="B71" s="114" t="s">
        <v>164</v>
      </c>
      <c r="C71" s="9">
        <f>COUNTA($D$4:D71)</f>
        <v>37</v>
      </c>
      <c r="D71" s="44" t="s">
        <v>123</v>
      </c>
      <c r="E71" s="20">
        <v>209.88969599999999</v>
      </c>
      <c r="F71" s="20">
        <v>95.79</v>
      </c>
      <c r="G71" s="20">
        <f>F71+E71</f>
        <v>305.67969599999998</v>
      </c>
      <c r="H71" s="45" t="s">
        <v>27</v>
      </c>
      <c r="I71" s="21" t="s">
        <v>165</v>
      </c>
      <c r="J71" s="55" t="s">
        <v>166</v>
      </c>
      <c r="K71" s="10">
        <v>21569</v>
      </c>
      <c r="L71" s="10"/>
      <c r="M71" s="10"/>
      <c r="N71" s="10"/>
      <c r="O71" s="10"/>
      <c r="P71" s="10"/>
      <c r="Q71" s="25" t="s">
        <v>167</v>
      </c>
      <c r="R71" s="37" t="s">
        <v>32</v>
      </c>
      <c r="S71" s="31" t="s">
        <v>32</v>
      </c>
      <c r="T71" s="31" t="s">
        <v>33</v>
      </c>
      <c r="U71" s="66" t="s">
        <v>34</v>
      </c>
      <c r="V71" s="38" t="s">
        <v>35</v>
      </c>
    </row>
    <row r="72" spans="1:22" ht="81.400000000000006" x14ac:dyDescent="0.4">
      <c r="A72" s="114"/>
      <c r="B72" s="114"/>
      <c r="C72" s="9">
        <f>COUNTA($D$4:D72)</f>
        <v>38</v>
      </c>
      <c r="D72" s="44" t="s">
        <v>168</v>
      </c>
      <c r="E72" s="20">
        <v>559.61</v>
      </c>
      <c r="F72" s="20">
        <v>264.33</v>
      </c>
      <c r="G72" s="20">
        <f t="shared" ref="G72:G79" si="5">F72+E72</f>
        <v>823.94</v>
      </c>
      <c r="H72" s="45"/>
      <c r="I72" s="21"/>
      <c r="J72" s="45"/>
      <c r="K72" s="11"/>
      <c r="L72" s="11"/>
      <c r="M72" s="11"/>
      <c r="N72" s="11"/>
      <c r="O72" s="11"/>
      <c r="P72" s="11"/>
      <c r="Q72" s="25" t="s">
        <v>169</v>
      </c>
      <c r="R72" s="37" t="s">
        <v>32</v>
      </c>
      <c r="S72" s="31" t="s">
        <v>32</v>
      </c>
      <c r="T72" s="31" t="s">
        <v>33</v>
      </c>
      <c r="U72" s="67" t="s">
        <v>105</v>
      </c>
      <c r="V72" s="38" t="s">
        <v>35</v>
      </c>
    </row>
    <row r="73" spans="1:22" ht="81.400000000000006" x14ac:dyDescent="0.4">
      <c r="A73" s="114"/>
      <c r="B73" s="114"/>
      <c r="C73" s="9">
        <f>COUNTA($D$4:D73)</f>
        <v>39</v>
      </c>
      <c r="D73" s="11" t="s">
        <v>170</v>
      </c>
      <c r="E73" s="16">
        <v>46.91</v>
      </c>
      <c r="F73" s="16">
        <v>20</v>
      </c>
      <c r="G73" s="20">
        <f t="shared" si="5"/>
        <v>66.91</v>
      </c>
      <c r="H73" s="46"/>
      <c r="I73" s="21"/>
      <c r="J73" s="46"/>
      <c r="K73" s="11"/>
      <c r="L73" s="11"/>
      <c r="M73" s="11"/>
      <c r="N73" s="11"/>
      <c r="O73" s="11"/>
      <c r="P73" s="11"/>
      <c r="Q73" s="25" t="s">
        <v>171</v>
      </c>
      <c r="R73" s="37" t="s">
        <v>32</v>
      </c>
      <c r="S73" s="31" t="s">
        <v>32</v>
      </c>
      <c r="T73" s="31" t="s">
        <v>33</v>
      </c>
      <c r="U73" s="67" t="s">
        <v>105</v>
      </c>
      <c r="V73" s="38" t="s">
        <v>172</v>
      </c>
    </row>
    <row r="74" spans="1:22" ht="60" customHeight="1" x14ac:dyDescent="0.4">
      <c r="A74" s="114"/>
      <c r="B74" s="114"/>
      <c r="C74" s="9">
        <f>COUNTA($D$4:D74)</f>
        <v>40</v>
      </c>
      <c r="D74" s="11" t="s">
        <v>49</v>
      </c>
      <c r="E74" s="16">
        <v>3200</v>
      </c>
      <c r="F74" s="16"/>
      <c r="G74" s="20">
        <f t="shared" si="5"/>
        <v>3200</v>
      </c>
      <c r="H74" s="46" t="s">
        <v>27</v>
      </c>
      <c r="I74" s="21" t="s">
        <v>173</v>
      </c>
      <c r="J74" s="55" t="s">
        <v>174</v>
      </c>
      <c r="K74" s="129">
        <v>27248</v>
      </c>
      <c r="L74" s="11"/>
      <c r="M74" s="11"/>
      <c r="N74" s="11">
        <v>2500</v>
      </c>
      <c r="O74" s="11">
        <f>ROUND(N74*K74/10000,2)</f>
        <v>6812</v>
      </c>
      <c r="P74" s="11">
        <f>O74+M74</f>
        <v>6812</v>
      </c>
      <c r="Q74" s="25" t="s">
        <v>175</v>
      </c>
      <c r="R74" s="37" t="s">
        <v>33</v>
      </c>
      <c r="S74" s="31" t="s">
        <v>32</v>
      </c>
      <c r="T74" s="31" t="s">
        <v>32</v>
      </c>
      <c r="U74" s="66" t="s">
        <v>63</v>
      </c>
      <c r="V74" s="38" t="s">
        <v>52</v>
      </c>
    </row>
    <row r="75" spans="1:22" ht="81.400000000000006" x14ac:dyDescent="0.4">
      <c r="A75" s="114"/>
      <c r="B75" s="114"/>
      <c r="C75" s="9">
        <f>COUNTA($D$4:D75)</f>
        <v>41</v>
      </c>
      <c r="D75" s="47" t="s">
        <v>176</v>
      </c>
      <c r="E75" s="16">
        <v>197.23</v>
      </c>
      <c r="F75" s="16">
        <v>82.43</v>
      </c>
      <c r="G75" s="20">
        <f t="shared" si="5"/>
        <v>279.65999999999997</v>
      </c>
      <c r="H75" s="46" t="s">
        <v>27</v>
      </c>
      <c r="I75" s="21" t="s">
        <v>177</v>
      </c>
      <c r="J75" s="55" t="s">
        <v>174</v>
      </c>
      <c r="K75" s="129"/>
      <c r="L75" s="11"/>
      <c r="M75" s="11"/>
      <c r="N75" s="11"/>
      <c r="O75" s="11"/>
      <c r="P75" s="11"/>
      <c r="Q75" s="25" t="s">
        <v>178</v>
      </c>
      <c r="R75" s="37" t="s">
        <v>32</v>
      </c>
      <c r="S75" s="31" t="s">
        <v>32</v>
      </c>
      <c r="T75" s="31" t="s">
        <v>33</v>
      </c>
      <c r="U75" s="66" t="s">
        <v>34</v>
      </c>
      <c r="V75" s="38" t="s">
        <v>172</v>
      </c>
    </row>
    <row r="76" spans="1:22" ht="81.400000000000006" x14ac:dyDescent="0.4">
      <c r="A76" s="114"/>
      <c r="B76" s="114"/>
      <c r="C76" s="9">
        <f>COUNTA($D$4:D76)</f>
        <v>42</v>
      </c>
      <c r="D76" s="47" t="s">
        <v>179</v>
      </c>
      <c r="E76" s="16">
        <v>41.078535000000002</v>
      </c>
      <c r="F76" s="16">
        <v>16.43</v>
      </c>
      <c r="G76" s="20">
        <f t="shared" si="5"/>
        <v>57.508535000000002</v>
      </c>
      <c r="H76" s="46" t="s">
        <v>27</v>
      </c>
      <c r="I76" s="21" t="s">
        <v>180</v>
      </c>
      <c r="J76" s="55" t="s">
        <v>174</v>
      </c>
      <c r="K76" s="129"/>
      <c r="L76" s="11"/>
      <c r="M76" s="11"/>
      <c r="N76" s="11"/>
      <c r="O76" s="11"/>
      <c r="P76" s="11"/>
      <c r="Q76" s="25" t="s">
        <v>181</v>
      </c>
      <c r="R76" s="37" t="s">
        <v>32</v>
      </c>
      <c r="S76" s="31" t="s">
        <v>32</v>
      </c>
      <c r="T76" s="31" t="s">
        <v>33</v>
      </c>
      <c r="U76" s="66" t="s">
        <v>34</v>
      </c>
      <c r="V76" s="38" t="s">
        <v>35</v>
      </c>
    </row>
    <row r="77" spans="1:22" ht="70.05" customHeight="1" x14ac:dyDescent="0.4">
      <c r="A77" s="114"/>
      <c r="B77" s="114"/>
      <c r="C77" s="9">
        <v>40</v>
      </c>
      <c r="D77" s="11" t="s">
        <v>49</v>
      </c>
      <c r="E77" s="16">
        <v>2500</v>
      </c>
      <c r="F77" s="16"/>
      <c r="G77" s="20">
        <f t="shared" si="5"/>
        <v>2500</v>
      </c>
      <c r="H77" s="46" t="s">
        <v>60</v>
      </c>
      <c r="I77" s="21" t="s">
        <v>182</v>
      </c>
      <c r="J77" s="55" t="s">
        <v>183</v>
      </c>
      <c r="K77" s="129">
        <v>20961</v>
      </c>
      <c r="L77" s="11"/>
      <c r="M77" s="11"/>
      <c r="N77" s="11">
        <v>2700</v>
      </c>
      <c r="O77" s="11">
        <f>ROUND(N77*K77/10000,2)</f>
        <v>5659.47</v>
      </c>
      <c r="P77" s="11">
        <f>O77+M77</f>
        <v>5659.47</v>
      </c>
      <c r="Q77" s="25" t="s">
        <v>175</v>
      </c>
      <c r="R77" s="37" t="s">
        <v>33</v>
      </c>
      <c r="S77" s="31" t="s">
        <v>32</v>
      </c>
      <c r="T77" s="31" t="s">
        <v>32</v>
      </c>
      <c r="U77" s="66" t="s">
        <v>63</v>
      </c>
      <c r="V77" s="38" t="s">
        <v>52</v>
      </c>
    </row>
    <row r="78" spans="1:22" ht="81.400000000000006" x14ac:dyDescent="0.4">
      <c r="A78" s="114"/>
      <c r="B78" s="114"/>
      <c r="C78" s="9">
        <f>COUNTA($D$4:D78)-1</f>
        <v>43</v>
      </c>
      <c r="D78" s="11" t="s">
        <v>184</v>
      </c>
      <c r="E78" s="16">
        <v>396.5</v>
      </c>
      <c r="F78" s="16">
        <v>208.25</v>
      </c>
      <c r="G78" s="20">
        <f t="shared" si="5"/>
        <v>604.75</v>
      </c>
      <c r="H78" s="46" t="s">
        <v>60</v>
      </c>
      <c r="I78" s="21" t="s">
        <v>185</v>
      </c>
      <c r="J78" s="55" t="s">
        <v>183</v>
      </c>
      <c r="K78" s="129"/>
      <c r="L78" s="11"/>
      <c r="M78" s="11"/>
      <c r="N78" s="11"/>
      <c r="O78" s="11"/>
      <c r="P78" s="11"/>
      <c r="Q78" s="25" t="s">
        <v>186</v>
      </c>
      <c r="R78" s="37" t="s">
        <v>32</v>
      </c>
      <c r="S78" s="31" t="s">
        <v>32</v>
      </c>
      <c r="T78" s="31" t="s">
        <v>33</v>
      </c>
      <c r="U78" s="66" t="s">
        <v>34</v>
      </c>
      <c r="V78" s="38" t="s">
        <v>35</v>
      </c>
    </row>
    <row r="79" spans="1:22" ht="81.400000000000006" x14ac:dyDescent="0.4">
      <c r="A79" s="114"/>
      <c r="B79" s="114"/>
      <c r="C79" s="9">
        <f>COUNTA($D$4:D79)-1</f>
        <v>44</v>
      </c>
      <c r="D79" s="11" t="s">
        <v>187</v>
      </c>
      <c r="E79" s="16">
        <v>82.07</v>
      </c>
      <c r="F79" s="16">
        <v>39.119999999999997</v>
      </c>
      <c r="G79" s="20">
        <f t="shared" si="5"/>
        <v>121.19</v>
      </c>
      <c r="H79" s="46" t="s">
        <v>60</v>
      </c>
      <c r="I79" s="21" t="s">
        <v>188</v>
      </c>
      <c r="J79" s="55" t="s">
        <v>183</v>
      </c>
      <c r="K79" s="129"/>
      <c r="L79" s="11"/>
      <c r="M79" s="11"/>
      <c r="N79" s="11"/>
      <c r="O79" s="11"/>
      <c r="P79" s="11"/>
      <c r="Q79" s="25" t="s">
        <v>186</v>
      </c>
      <c r="R79" s="37" t="s">
        <v>32</v>
      </c>
      <c r="S79" s="31" t="s">
        <v>32</v>
      </c>
      <c r="T79" s="31" t="s">
        <v>33</v>
      </c>
      <c r="U79" s="66" t="s">
        <v>34</v>
      </c>
      <c r="V79" s="38" t="s">
        <v>35</v>
      </c>
    </row>
    <row r="80" spans="1:22" ht="46.5" x14ac:dyDescent="0.4">
      <c r="A80" s="114"/>
      <c r="B80" s="114"/>
      <c r="C80" s="111">
        <v>40</v>
      </c>
      <c r="D80" s="127" t="s">
        <v>49</v>
      </c>
      <c r="E80" s="16">
        <v>1965</v>
      </c>
      <c r="F80" s="121">
        <v>4207.66</v>
      </c>
      <c r="G80" s="121">
        <f>F80+E82+E81+E80</f>
        <v>29442.66</v>
      </c>
      <c r="H80" s="46" t="s">
        <v>27</v>
      </c>
      <c r="I80" s="21" t="s">
        <v>189</v>
      </c>
      <c r="J80" s="55" t="s">
        <v>166</v>
      </c>
      <c r="K80" s="11">
        <v>21569</v>
      </c>
      <c r="L80" s="11"/>
      <c r="M80" s="11"/>
      <c r="N80" s="11">
        <v>2180</v>
      </c>
      <c r="O80" s="11">
        <f>ROUND(N80*K80/10000,2)</f>
        <v>4702.04</v>
      </c>
      <c r="P80" s="11">
        <f>O80+M80</f>
        <v>4702.04</v>
      </c>
      <c r="Q80" s="115" t="s">
        <v>175</v>
      </c>
      <c r="R80" s="37" t="s">
        <v>33</v>
      </c>
      <c r="S80" s="31" t="s">
        <v>32</v>
      </c>
      <c r="T80" s="31" t="s">
        <v>32</v>
      </c>
      <c r="U80" s="66" t="s">
        <v>63</v>
      </c>
      <c r="V80" s="137" t="s">
        <v>52</v>
      </c>
    </row>
    <row r="81" spans="1:22" ht="58.15" x14ac:dyDescent="0.4">
      <c r="A81" s="114"/>
      <c r="B81" s="114"/>
      <c r="C81" s="112"/>
      <c r="D81" s="155"/>
      <c r="E81" s="16">
        <v>4400</v>
      </c>
      <c r="F81" s="121"/>
      <c r="G81" s="121"/>
      <c r="H81" s="46" t="s">
        <v>27</v>
      </c>
      <c r="I81" s="19" t="s">
        <v>190</v>
      </c>
      <c r="J81" s="56" t="s">
        <v>191</v>
      </c>
      <c r="K81" s="11">
        <v>7185.33</v>
      </c>
      <c r="L81" s="35">
        <v>8550</v>
      </c>
      <c r="M81" s="11">
        <v>2542.77</v>
      </c>
      <c r="N81" s="11"/>
      <c r="O81" s="11"/>
      <c r="P81" s="11">
        <f>O81+M81</f>
        <v>2542.77</v>
      </c>
      <c r="Q81" s="115"/>
      <c r="R81" s="37" t="s">
        <v>33</v>
      </c>
      <c r="S81" s="31" t="s">
        <v>32</v>
      </c>
      <c r="T81" s="31" t="s">
        <v>32</v>
      </c>
      <c r="U81" s="66" t="s">
        <v>38</v>
      </c>
      <c r="V81" s="141"/>
    </row>
    <row r="82" spans="1:22" ht="33" customHeight="1" x14ac:dyDescent="0.4">
      <c r="A82" s="114"/>
      <c r="B82" s="114"/>
      <c r="C82" s="112"/>
      <c r="D82" s="155"/>
      <c r="E82" s="121">
        <v>18870</v>
      </c>
      <c r="F82" s="121"/>
      <c r="G82" s="121"/>
      <c r="H82" s="46" t="s">
        <v>192</v>
      </c>
      <c r="I82" s="21" t="s">
        <v>193</v>
      </c>
      <c r="J82" s="45" t="s">
        <v>194</v>
      </c>
      <c r="K82" s="57">
        <v>3895.28</v>
      </c>
      <c r="L82" s="57"/>
      <c r="M82" s="57"/>
      <c r="N82" s="57"/>
      <c r="O82" s="57"/>
      <c r="P82" s="11">
        <f t="shared" ref="P82:P115" si="6">O82+M82</f>
        <v>0</v>
      </c>
      <c r="Q82" s="115"/>
      <c r="R82" s="37" t="s">
        <v>33</v>
      </c>
      <c r="S82" s="31" t="s">
        <v>32</v>
      </c>
      <c r="T82" s="31" t="s">
        <v>32</v>
      </c>
      <c r="U82" s="134" t="s">
        <v>63</v>
      </c>
      <c r="V82" s="141"/>
    </row>
    <row r="83" spans="1:22" ht="33" customHeight="1" x14ac:dyDescent="0.4">
      <c r="A83" s="114"/>
      <c r="B83" s="114"/>
      <c r="C83" s="112"/>
      <c r="D83" s="155"/>
      <c r="E83" s="121"/>
      <c r="F83" s="121"/>
      <c r="G83" s="121"/>
      <c r="H83" s="46" t="s">
        <v>192</v>
      </c>
      <c r="I83" s="21" t="s">
        <v>195</v>
      </c>
      <c r="J83" s="46" t="s">
        <v>196</v>
      </c>
      <c r="K83" s="57">
        <v>43125</v>
      </c>
      <c r="L83" s="57"/>
      <c r="M83" s="57"/>
      <c r="N83" s="57">
        <v>450</v>
      </c>
      <c r="O83" s="57">
        <v>1940.63</v>
      </c>
      <c r="P83" s="11">
        <f t="shared" si="6"/>
        <v>1940.63</v>
      </c>
      <c r="Q83" s="115"/>
      <c r="R83" s="37" t="s">
        <v>33</v>
      </c>
      <c r="S83" s="31" t="s">
        <v>32</v>
      </c>
      <c r="T83" s="31" t="s">
        <v>32</v>
      </c>
      <c r="U83" s="135"/>
      <c r="V83" s="141"/>
    </row>
    <row r="84" spans="1:22" ht="33" customHeight="1" x14ac:dyDescent="0.4">
      <c r="A84" s="114"/>
      <c r="B84" s="114"/>
      <c r="C84" s="112"/>
      <c r="D84" s="155"/>
      <c r="E84" s="121"/>
      <c r="F84" s="121"/>
      <c r="G84" s="121"/>
      <c r="H84" s="46" t="s">
        <v>192</v>
      </c>
      <c r="I84" s="21" t="s">
        <v>197</v>
      </c>
      <c r="J84" s="46" t="s">
        <v>198</v>
      </c>
      <c r="K84" s="57">
        <v>15725</v>
      </c>
      <c r="L84" s="57"/>
      <c r="M84" s="57"/>
      <c r="N84" s="57">
        <v>1290</v>
      </c>
      <c r="O84" s="57">
        <v>2028.53</v>
      </c>
      <c r="P84" s="11">
        <f t="shared" si="6"/>
        <v>2028.53</v>
      </c>
      <c r="Q84" s="115"/>
      <c r="R84" s="37" t="s">
        <v>33</v>
      </c>
      <c r="S84" s="31" t="s">
        <v>32</v>
      </c>
      <c r="T84" s="31" t="s">
        <v>32</v>
      </c>
      <c r="U84" s="135"/>
      <c r="V84" s="141"/>
    </row>
    <row r="85" spans="1:22" ht="33" customHeight="1" x14ac:dyDescent="0.4">
      <c r="A85" s="114"/>
      <c r="B85" s="114"/>
      <c r="C85" s="112"/>
      <c r="D85" s="155"/>
      <c r="E85" s="121"/>
      <c r="F85" s="121"/>
      <c r="G85" s="121"/>
      <c r="H85" s="46" t="s">
        <v>192</v>
      </c>
      <c r="I85" s="21" t="s">
        <v>199</v>
      </c>
      <c r="J85" s="46" t="s">
        <v>200</v>
      </c>
      <c r="K85" s="57">
        <v>5191</v>
      </c>
      <c r="L85" s="57"/>
      <c r="M85" s="57"/>
      <c r="N85" s="57">
        <v>1320</v>
      </c>
      <c r="O85" s="57">
        <v>685.21</v>
      </c>
      <c r="P85" s="11">
        <f t="shared" si="6"/>
        <v>685.21</v>
      </c>
      <c r="Q85" s="115"/>
      <c r="R85" s="37" t="s">
        <v>33</v>
      </c>
      <c r="S85" s="31" t="s">
        <v>32</v>
      </c>
      <c r="T85" s="31" t="s">
        <v>32</v>
      </c>
      <c r="U85" s="135"/>
      <c r="V85" s="141"/>
    </row>
    <row r="86" spans="1:22" ht="33" customHeight="1" x14ac:dyDescent="0.4">
      <c r="A86" s="114"/>
      <c r="B86" s="114"/>
      <c r="C86" s="112"/>
      <c r="D86" s="155"/>
      <c r="E86" s="121"/>
      <c r="F86" s="121"/>
      <c r="G86" s="121"/>
      <c r="H86" s="46" t="s">
        <v>192</v>
      </c>
      <c r="I86" s="21" t="s">
        <v>201</v>
      </c>
      <c r="J86" s="46" t="s">
        <v>202</v>
      </c>
      <c r="K86" s="57">
        <v>30624</v>
      </c>
      <c r="L86" s="57"/>
      <c r="M86" s="57"/>
      <c r="N86" s="57">
        <v>1290</v>
      </c>
      <c r="O86" s="57">
        <v>3950.5</v>
      </c>
      <c r="P86" s="11">
        <f t="shared" si="6"/>
        <v>3950.5</v>
      </c>
      <c r="Q86" s="115"/>
      <c r="R86" s="37" t="s">
        <v>33</v>
      </c>
      <c r="S86" s="31" t="s">
        <v>32</v>
      </c>
      <c r="T86" s="31" t="s">
        <v>32</v>
      </c>
      <c r="U86" s="135"/>
      <c r="V86" s="141"/>
    </row>
    <row r="87" spans="1:22" ht="33" customHeight="1" x14ac:dyDescent="0.4">
      <c r="A87" s="114"/>
      <c r="B87" s="114"/>
      <c r="C87" s="112"/>
      <c r="D87" s="155"/>
      <c r="E87" s="121"/>
      <c r="F87" s="121"/>
      <c r="G87" s="121"/>
      <c r="H87" s="46" t="s">
        <v>192</v>
      </c>
      <c r="I87" s="21" t="s">
        <v>203</v>
      </c>
      <c r="J87" s="46" t="s">
        <v>204</v>
      </c>
      <c r="K87" s="57">
        <v>38742</v>
      </c>
      <c r="L87" s="57"/>
      <c r="M87" s="57"/>
      <c r="N87" s="57">
        <v>1290</v>
      </c>
      <c r="O87" s="57">
        <v>4997.72</v>
      </c>
      <c r="P87" s="11">
        <f t="shared" si="6"/>
        <v>4997.72</v>
      </c>
      <c r="Q87" s="115"/>
      <c r="R87" s="37" t="s">
        <v>33</v>
      </c>
      <c r="S87" s="31" t="s">
        <v>32</v>
      </c>
      <c r="T87" s="31" t="s">
        <v>32</v>
      </c>
      <c r="U87" s="135"/>
      <c r="V87" s="141"/>
    </row>
    <row r="88" spans="1:22" ht="33" customHeight="1" x14ac:dyDescent="0.4">
      <c r="A88" s="114"/>
      <c r="B88" s="114"/>
      <c r="C88" s="112"/>
      <c r="D88" s="155"/>
      <c r="E88" s="121"/>
      <c r="F88" s="121"/>
      <c r="G88" s="121"/>
      <c r="H88" s="46" t="s">
        <v>192</v>
      </c>
      <c r="I88" s="21" t="s">
        <v>205</v>
      </c>
      <c r="J88" s="46" t="s">
        <v>206</v>
      </c>
      <c r="K88" s="57">
        <v>36583</v>
      </c>
      <c r="L88" s="57"/>
      <c r="M88" s="57"/>
      <c r="N88" s="57">
        <v>1290</v>
      </c>
      <c r="O88" s="57">
        <v>4719.21</v>
      </c>
      <c r="P88" s="11">
        <f t="shared" si="6"/>
        <v>4719.21</v>
      </c>
      <c r="Q88" s="115"/>
      <c r="R88" s="37" t="s">
        <v>33</v>
      </c>
      <c r="S88" s="31" t="s">
        <v>32</v>
      </c>
      <c r="T88" s="31" t="s">
        <v>32</v>
      </c>
      <c r="U88" s="135"/>
      <c r="V88" s="141"/>
    </row>
    <row r="89" spans="1:22" ht="33" customHeight="1" x14ac:dyDescent="0.4">
      <c r="A89" s="114"/>
      <c r="B89" s="114"/>
      <c r="C89" s="112"/>
      <c r="D89" s="155"/>
      <c r="E89" s="121"/>
      <c r="F89" s="121"/>
      <c r="G89" s="121"/>
      <c r="H89" s="46" t="s">
        <v>192</v>
      </c>
      <c r="I89" s="21" t="s">
        <v>207</v>
      </c>
      <c r="J89" s="46" t="s">
        <v>208</v>
      </c>
      <c r="K89" s="57">
        <v>22703</v>
      </c>
      <c r="L89" s="57"/>
      <c r="M89" s="57"/>
      <c r="N89" s="57">
        <v>1290</v>
      </c>
      <c r="O89" s="57">
        <v>2928.69</v>
      </c>
      <c r="P89" s="11">
        <f t="shared" si="6"/>
        <v>2928.69</v>
      </c>
      <c r="Q89" s="115"/>
      <c r="R89" s="37" t="s">
        <v>33</v>
      </c>
      <c r="S89" s="31" t="s">
        <v>32</v>
      </c>
      <c r="T89" s="31" t="s">
        <v>32</v>
      </c>
      <c r="U89" s="135"/>
      <c r="V89" s="141"/>
    </row>
    <row r="90" spans="1:22" ht="33" customHeight="1" x14ac:dyDescent="0.4">
      <c r="A90" s="114"/>
      <c r="B90" s="114"/>
      <c r="C90" s="112"/>
      <c r="D90" s="155"/>
      <c r="E90" s="121"/>
      <c r="F90" s="121"/>
      <c r="G90" s="121"/>
      <c r="H90" s="46" t="s">
        <v>192</v>
      </c>
      <c r="I90" s="21" t="s">
        <v>209</v>
      </c>
      <c r="J90" s="46" t="s">
        <v>210</v>
      </c>
      <c r="K90" s="57">
        <v>1552.3</v>
      </c>
      <c r="L90" s="57">
        <v>5650</v>
      </c>
      <c r="M90" s="57">
        <f>ROUND(L90*K90/10000,2)</f>
        <v>877.05</v>
      </c>
      <c r="N90" s="57"/>
      <c r="O90" s="57"/>
      <c r="P90" s="11">
        <f t="shared" si="6"/>
        <v>877.05</v>
      </c>
      <c r="Q90" s="115"/>
      <c r="R90" s="37" t="s">
        <v>33</v>
      </c>
      <c r="S90" s="31" t="s">
        <v>32</v>
      </c>
      <c r="T90" s="31" t="s">
        <v>32</v>
      </c>
      <c r="U90" s="135"/>
      <c r="V90" s="141"/>
    </row>
    <row r="91" spans="1:22" ht="33" customHeight="1" x14ac:dyDescent="0.4">
      <c r="A91" s="114"/>
      <c r="B91" s="114"/>
      <c r="C91" s="112"/>
      <c r="D91" s="155"/>
      <c r="E91" s="121"/>
      <c r="F91" s="121"/>
      <c r="G91" s="121"/>
      <c r="H91" s="46" t="s">
        <v>192</v>
      </c>
      <c r="I91" s="21" t="s">
        <v>211</v>
      </c>
      <c r="J91" s="46" t="s">
        <v>212</v>
      </c>
      <c r="K91" s="57">
        <v>1613.42</v>
      </c>
      <c r="L91" s="57">
        <v>5850</v>
      </c>
      <c r="M91" s="57">
        <f>ROUND(L91*K91/10000,2)</f>
        <v>943.85</v>
      </c>
      <c r="N91" s="57"/>
      <c r="O91" s="57"/>
      <c r="P91" s="11">
        <f t="shared" si="6"/>
        <v>943.85</v>
      </c>
      <c r="Q91" s="115"/>
      <c r="R91" s="37" t="s">
        <v>33</v>
      </c>
      <c r="S91" s="31" t="s">
        <v>32</v>
      </c>
      <c r="T91" s="31" t="s">
        <v>32</v>
      </c>
      <c r="U91" s="135"/>
      <c r="V91" s="141"/>
    </row>
    <row r="92" spans="1:22" ht="33" customHeight="1" x14ac:dyDescent="0.4">
      <c r="A92" s="114"/>
      <c r="B92" s="114"/>
      <c r="C92" s="112"/>
      <c r="D92" s="155"/>
      <c r="E92" s="121"/>
      <c r="F92" s="121"/>
      <c r="G92" s="121"/>
      <c r="H92" s="46" t="s">
        <v>192</v>
      </c>
      <c r="I92" s="21" t="s">
        <v>213</v>
      </c>
      <c r="J92" s="46" t="s">
        <v>214</v>
      </c>
      <c r="K92" s="57">
        <v>1630</v>
      </c>
      <c r="L92" s="57">
        <v>5850</v>
      </c>
      <c r="M92" s="57">
        <f t="shared" ref="M92:M115" si="7">ROUND(L92*K92/10000,2)</f>
        <v>953.55</v>
      </c>
      <c r="N92" s="57"/>
      <c r="O92" s="57"/>
      <c r="P92" s="11">
        <f t="shared" si="6"/>
        <v>953.55</v>
      </c>
      <c r="Q92" s="115"/>
      <c r="R92" s="37" t="s">
        <v>33</v>
      </c>
      <c r="S92" s="31" t="s">
        <v>32</v>
      </c>
      <c r="T92" s="31" t="s">
        <v>32</v>
      </c>
      <c r="U92" s="135"/>
      <c r="V92" s="141"/>
    </row>
    <row r="93" spans="1:22" ht="33" customHeight="1" x14ac:dyDescent="0.4">
      <c r="A93" s="114"/>
      <c r="B93" s="114"/>
      <c r="C93" s="112"/>
      <c r="D93" s="155"/>
      <c r="E93" s="121"/>
      <c r="F93" s="121"/>
      <c r="G93" s="121"/>
      <c r="H93" s="46" t="s">
        <v>192</v>
      </c>
      <c r="I93" s="21" t="s">
        <v>215</v>
      </c>
      <c r="J93" s="46" t="s">
        <v>216</v>
      </c>
      <c r="K93" s="57">
        <v>1653.29</v>
      </c>
      <c r="L93" s="57">
        <v>5850</v>
      </c>
      <c r="M93" s="57">
        <f t="shared" si="7"/>
        <v>967.17</v>
      </c>
      <c r="N93" s="57"/>
      <c r="O93" s="57"/>
      <c r="P93" s="11">
        <f t="shared" si="6"/>
        <v>967.17</v>
      </c>
      <c r="Q93" s="115"/>
      <c r="R93" s="37" t="s">
        <v>33</v>
      </c>
      <c r="S93" s="31" t="s">
        <v>32</v>
      </c>
      <c r="T93" s="31" t="s">
        <v>32</v>
      </c>
      <c r="U93" s="135"/>
      <c r="V93" s="141"/>
    </row>
    <row r="94" spans="1:22" ht="33" customHeight="1" x14ac:dyDescent="0.4">
      <c r="A94" s="114"/>
      <c r="B94" s="114"/>
      <c r="C94" s="112"/>
      <c r="D94" s="155"/>
      <c r="E94" s="121"/>
      <c r="F94" s="121"/>
      <c r="G94" s="121"/>
      <c r="H94" s="46" t="s">
        <v>192</v>
      </c>
      <c r="I94" s="21" t="s">
        <v>217</v>
      </c>
      <c r="J94" s="46" t="s">
        <v>218</v>
      </c>
      <c r="K94" s="57">
        <v>1605.92</v>
      </c>
      <c r="L94" s="57">
        <v>5850</v>
      </c>
      <c r="M94" s="57">
        <f t="shared" si="7"/>
        <v>939.46</v>
      </c>
      <c r="N94" s="57"/>
      <c r="O94" s="57"/>
      <c r="P94" s="11">
        <f t="shared" si="6"/>
        <v>939.46</v>
      </c>
      <c r="Q94" s="115"/>
      <c r="R94" s="37" t="s">
        <v>33</v>
      </c>
      <c r="S94" s="31" t="s">
        <v>32</v>
      </c>
      <c r="T94" s="31" t="s">
        <v>32</v>
      </c>
      <c r="U94" s="135"/>
      <c r="V94" s="141"/>
    </row>
    <row r="95" spans="1:22" ht="33" customHeight="1" x14ac:dyDescent="0.4">
      <c r="A95" s="114"/>
      <c r="B95" s="114"/>
      <c r="C95" s="112"/>
      <c r="D95" s="155"/>
      <c r="E95" s="121"/>
      <c r="F95" s="121"/>
      <c r="G95" s="121"/>
      <c r="H95" s="46" t="s">
        <v>192</v>
      </c>
      <c r="I95" s="21" t="s">
        <v>219</v>
      </c>
      <c r="J95" s="46" t="s">
        <v>220</v>
      </c>
      <c r="K95" s="57">
        <v>1622.48</v>
      </c>
      <c r="L95" s="57">
        <v>5850</v>
      </c>
      <c r="M95" s="57">
        <f t="shared" si="7"/>
        <v>949.15</v>
      </c>
      <c r="N95" s="57"/>
      <c r="O95" s="57"/>
      <c r="P95" s="11">
        <f t="shared" si="6"/>
        <v>949.15</v>
      </c>
      <c r="Q95" s="115"/>
      <c r="R95" s="37" t="s">
        <v>33</v>
      </c>
      <c r="S95" s="31" t="s">
        <v>32</v>
      </c>
      <c r="T95" s="31" t="s">
        <v>32</v>
      </c>
      <c r="U95" s="135"/>
      <c r="V95" s="141"/>
    </row>
    <row r="96" spans="1:22" ht="33" customHeight="1" x14ac:dyDescent="0.4">
      <c r="A96" s="114"/>
      <c r="B96" s="114"/>
      <c r="C96" s="112"/>
      <c r="D96" s="155"/>
      <c r="E96" s="121"/>
      <c r="F96" s="121"/>
      <c r="G96" s="121"/>
      <c r="H96" s="46" t="s">
        <v>192</v>
      </c>
      <c r="I96" s="21" t="s">
        <v>221</v>
      </c>
      <c r="J96" s="46" t="s">
        <v>222</v>
      </c>
      <c r="K96" s="57">
        <v>1622.48</v>
      </c>
      <c r="L96" s="57">
        <v>5850</v>
      </c>
      <c r="M96" s="57">
        <f t="shared" si="7"/>
        <v>949.15</v>
      </c>
      <c r="N96" s="57"/>
      <c r="O96" s="57"/>
      <c r="P96" s="11">
        <f t="shared" si="6"/>
        <v>949.15</v>
      </c>
      <c r="Q96" s="115"/>
      <c r="R96" s="37" t="s">
        <v>33</v>
      </c>
      <c r="S96" s="31" t="s">
        <v>32</v>
      </c>
      <c r="T96" s="31" t="s">
        <v>32</v>
      </c>
      <c r="U96" s="135"/>
      <c r="V96" s="141"/>
    </row>
    <row r="97" spans="1:22" ht="33" customHeight="1" x14ac:dyDescent="0.4">
      <c r="A97" s="114"/>
      <c r="B97" s="114"/>
      <c r="C97" s="112"/>
      <c r="D97" s="155"/>
      <c r="E97" s="121"/>
      <c r="F97" s="121"/>
      <c r="G97" s="121"/>
      <c r="H97" s="46" t="s">
        <v>192</v>
      </c>
      <c r="I97" s="21" t="s">
        <v>223</v>
      </c>
      <c r="J97" s="46" t="s">
        <v>224</v>
      </c>
      <c r="K97" s="57">
        <v>1574.4</v>
      </c>
      <c r="L97" s="31">
        <v>5850</v>
      </c>
      <c r="M97" s="57">
        <f t="shared" si="7"/>
        <v>921.02</v>
      </c>
      <c r="N97" s="57"/>
      <c r="O97" s="57"/>
      <c r="P97" s="11">
        <f t="shared" si="6"/>
        <v>921.02</v>
      </c>
      <c r="Q97" s="115"/>
      <c r="R97" s="37" t="s">
        <v>33</v>
      </c>
      <c r="S97" s="31" t="s">
        <v>32</v>
      </c>
      <c r="T97" s="31" t="s">
        <v>32</v>
      </c>
      <c r="U97" s="135"/>
      <c r="V97" s="141"/>
    </row>
    <row r="98" spans="1:22" ht="33" customHeight="1" x14ac:dyDescent="0.4">
      <c r="A98" s="114"/>
      <c r="B98" s="114"/>
      <c r="C98" s="112"/>
      <c r="D98" s="155"/>
      <c r="E98" s="121"/>
      <c r="F98" s="121"/>
      <c r="G98" s="121"/>
      <c r="H98" s="46" t="s">
        <v>192</v>
      </c>
      <c r="I98" s="21" t="s">
        <v>225</v>
      </c>
      <c r="J98" s="46" t="s">
        <v>226</v>
      </c>
      <c r="K98" s="57">
        <v>3198.22</v>
      </c>
      <c r="L98" s="31">
        <v>5850</v>
      </c>
      <c r="M98" s="57">
        <f t="shared" si="7"/>
        <v>1870.96</v>
      </c>
      <c r="N98" s="57"/>
      <c r="O98" s="57"/>
      <c r="P98" s="11">
        <f t="shared" si="6"/>
        <v>1870.96</v>
      </c>
      <c r="Q98" s="115"/>
      <c r="R98" s="37" t="s">
        <v>33</v>
      </c>
      <c r="S98" s="31" t="s">
        <v>32</v>
      </c>
      <c r="T98" s="31" t="s">
        <v>32</v>
      </c>
      <c r="U98" s="135"/>
      <c r="V98" s="141"/>
    </row>
    <row r="99" spans="1:22" ht="33" customHeight="1" x14ac:dyDescent="0.4">
      <c r="A99" s="114"/>
      <c r="B99" s="114"/>
      <c r="C99" s="112"/>
      <c r="D99" s="155"/>
      <c r="E99" s="121"/>
      <c r="F99" s="121"/>
      <c r="G99" s="121"/>
      <c r="H99" s="46" t="s">
        <v>192</v>
      </c>
      <c r="I99" s="21" t="s">
        <v>227</v>
      </c>
      <c r="J99" s="46" t="s">
        <v>228</v>
      </c>
      <c r="K99" s="57">
        <v>560.27</v>
      </c>
      <c r="L99" s="31">
        <v>5850</v>
      </c>
      <c r="M99" s="57">
        <f t="shared" si="7"/>
        <v>327.76</v>
      </c>
      <c r="N99" s="57"/>
      <c r="O99" s="57"/>
      <c r="P99" s="11">
        <f t="shared" si="6"/>
        <v>327.76</v>
      </c>
      <c r="Q99" s="115"/>
      <c r="R99" s="37" t="s">
        <v>33</v>
      </c>
      <c r="S99" s="31" t="s">
        <v>32</v>
      </c>
      <c r="T99" s="31" t="s">
        <v>32</v>
      </c>
      <c r="U99" s="135"/>
      <c r="V99" s="141"/>
    </row>
    <row r="100" spans="1:22" ht="33" customHeight="1" x14ac:dyDescent="0.4">
      <c r="A100" s="114"/>
      <c r="B100" s="114"/>
      <c r="C100" s="112"/>
      <c r="D100" s="155"/>
      <c r="E100" s="121"/>
      <c r="F100" s="121"/>
      <c r="G100" s="121"/>
      <c r="H100" s="46" t="s">
        <v>192</v>
      </c>
      <c r="I100" s="21" t="s">
        <v>229</v>
      </c>
      <c r="J100" s="46" t="s">
        <v>230</v>
      </c>
      <c r="K100" s="57">
        <v>678.4</v>
      </c>
      <c r="L100" s="31">
        <v>5850</v>
      </c>
      <c r="M100" s="57">
        <f t="shared" si="7"/>
        <v>396.86</v>
      </c>
      <c r="N100" s="57"/>
      <c r="O100" s="57"/>
      <c r="P100" s="11">
        <f t="shared" si="6"/>
        <v>396.86</v>
      </c>
      <c r="Q100" s="115"/>
      <c r="R100" s="37" t="s">
        <v>33</v>
      </c>
      <c r="S100" s="31" t="s">
        <v>32</v>
      </c>
      <c r="T100" s="31" t="s">
        <v>32</v>
      </c>
      <c r="U100" s="135"/>
      <c r="V100" s="141"/>
    </row>
    <row r="101" spans="1:22" ht="33" customHeight="1" x14ac:dyDescent="0.4">
      <c r="A101" s="114"/>
      <c r="B101" s="114"/>
      <c r="C101" s="112"/>
      <c r="D101" s="155"/>
      <c r="E101" s="121"/>
      <c r="F101" s="121"/>
      <c r="G101" s="121"/>
      <c r="H101" s="46" t="s">
        <v>192</v>
      </c>
      <c r="I101" s="21" t="s">
        <v>231</v>
      </c>
      <c r="J101" s="46" t="s">
        <v>232</v>
      </c>
      <c r="K101" s="57">
        <v>560.27</v>
      </c>
      <c r="L101" s="31">
        <v>5850</v>
      </c>
      <c r="M101" s="57">
        <f t="shared" si="7"/>
        <v>327.76</v>
      </c>
      <c r="N101" s="57"/>
      <c r="O101" s="57"/>
      <c r="P101" s="11">
        <f t="shared" si="6"/>
        <v>327.76</v>
      </c>
      <c r="Q101" s="115"/>
      <c r="R101" s="37" t="s">
        <v>33</v>
      </c>
      <c r="S101" s="31" t="s">
        <v>32</v>
      </c>
      <c r="T101" s="31" t="s">
        <v>32</v>
      </c>
      <c r="U101" s="135"/>
      <c r="V101" s="141"/>
    </row>
    <row r="102" spans="1:22" ht="33" customHeight="1" x14ac:dyDescent="0.4">
      <c r="A102" s="114"/>
      <c r="B102" s="114"/>
      <c r="C102" s="112"/>
      <c r="D102" s="155"/>
      <c r="E102" s="121"/>
      <c r="F102" s="121"/>
      <c r="G102" s="121"/>
      <c r="H102" s="46" t="s">
        <v>192</v>
      </c>
      <c r="I102" s="21" t="s">
        <v>233</v>
      </c>
      <c r="J102" s="46" t="s">
        <v>234</v>
      </c>
      <c r="K102" s="57">
        <v>678.4</v>
      </c>
      <c r="L102" s="31">
        <v>5850</v>
      </c>
      <c r="M102" s="57">
        <f t="shared" si="7"/>
        <v>396.86</v>
      </c>
      <c r="N102" s="57"/>
      <c r="O102" s="57"/>
      <c r="P102" s="11">
        <f t="shared" si="6"/>
        <v>396.86</v>
      </c>
      <c r="Q102" s="115"/>
      <c r="R102" s="37" t="s">
        <v>33</v>
      </c>
      <c r="S102" s="31" t="s">
        <v>32</v>
      </c>
      <c r="T102" s="31" t="s">
        <v>32</v>
      </c>
      <c r="U102" s="135"/>
      <c r="V102" s="141"/>
    </row>
    <row r="103" spans="1:22" ht="33" customHeight="1" x14ac:dyDescent="0.4">
      <c r="A103" s="114"/>
      <c r="B103" s="114"/>
      <c r="C103" s="112"/>
      <c r="D103" s="155"/>
      <c r="E103" s="121"/>
      <c r="F103" s="121"/>
      <c r="G103" s="121"/>
      <c r="H103" s="46" t="s">
        <v>192</v>
      </c>
      <c r="I103" s="21" t="s">
        <v>235</v>
      </c>
      <c r="J103" s="46" t="s">
        <v>236</v>
      </c>
      <c r="K103" s="57">
        <v>2469.6</v>
      </c>
      <c r="L103" s="57">
        <v>4800</v>
      </c>
      <c r="M103" s="57">
        <f t="shared" si="7"/>
        <v>1185.4100000000001</v>
      </c>
      <c r="N103" s="57"/>
      <c r="O103" s="57"/>
      <c r="P103" s="11">
        <f t="shared" si="6"/>
        <v>1185.4100000000001</v>
      </c>
      <c r="Q103" s="115"/>
      <c r="R103" s="37" t="s">
        <v>33</v>
      </c>
      <c r="S103" s="31" t="s">
        <v>32</v>
      </c>
      <c r="T103" s="31" t="s">
        <v>32</v>
      </c>
      <c r="U103" s="135"/>
      <c r="V103" s="141"/>
    </row>
    <row r="104" spans="1:22" ht="33" customHeight="1" x14ac:dyDescent="0.4">
      <c r="A104" s="114"/>
      <c r="B104" s="114"/>
      <c r="C104" s="112"/>
      <c r="D104" s="155"/>
      <c r="E104" s="121"/>
      <c r="F104" s="121"/>
      <c r="G104" s="121"/>
      <c r="H104" s="46" t="s">
        <v>192</v>
      </c>
      <c r="I104" s="21" t="s">
        <v>237</v>
      </c>
      <c r="J104" s="46" t="s">
        <v>238</v>
      </c>
      <c r="K104" s="57">
        <v>1884.24</v>
      </c>
      <c r="L104" s="57">
        <v>5650</v>
      </c>
      <c r="M104" s="57">
        <f t="shared" si="7"/>
        <v>1064.5999999999999</v>
      </c>
      <c r="N104" s="57"/>
      <c r="O104" s="57"/>
      <c r="P104" s="11">
        <f t="shared" si="6"/>
        <v>1064.5999999999999</v>
      </c>
      <c r="Q104" s="115"/>
      <c r="R104" s="37" t="s">
        <v>33</v>
      </c>
      <c r="S104" s="31" t="s">
        <v>32</v>
      </c>
      <c r="T104" s="31" t="s">
        <v>32</v>
      </c>
      <c r="U104" s="135"/>
      <c r="V104" s="141"/>
    </row>
    <row r="105" spans="1:22" ht="33" customHeight="1" x14ac:dyDescent="0.4">
      <c r="A105" s="114"/>
      <c r="B105" s="114"/>
      <c r="C105" s="112"/>
      <c r="D105" s="155"/>
      <c r="E105" s="121"/>
      <c r="F105" s="121"/>
      <c r="G105" s="121"/>
      <c r="H105" s="46" t="s">
        <v>192</v>
      </c>
      <c r="I105" s="21" t="s">
        <v>239</v>
      </c>
      <c r="J105" s="46" t="s">
        <v>240</v>
      </c>
      <c r="K105" s="57">
        <v>2961.59</v>
      </c>
      <c r="L105" s="57">
        <v>5650</v>
      </c>
      <c r="M105" s="57">
        <f t="shared" si="7"/>
        <v>1673.3</v>
      </c>
      <c r="N105" s="57"/>
      <c r="O105" s="57"/>
      <c r="P105" s="11">
        <f t="shared" si="6"/>
        <v>1673.3</v>
      </c>
      <c r="Q105" s="115"/>
      <c r="R105" s="37" t="s">
        <v>33</v>
      </c>
      <c r="S105" s="31" t="s">
        <v>32</v>
      </c>
      <c r="T105" s="31" t="s">
        <v>32</v>
      </c>
      <c r="U105" s="135"/>
      <c r="V105" s="141"/>
    </row>
    <row r="106" spans="1:22" ht="33" customHeight="1" x14ac:dyDescent="0.4">
      <c r="A106" s="114"/>
      <c r="B106" s="114"/>
      <c r="C106" s="112"/>
      <c r="D106" s="155"/>
      <c r="E106" s="121"/>
      <c r="F106" s="121"/>
      <c r="G106" s="121"/>
      <c r="H106" s="46" t="s">
        <v>192</v>
      </c>
      <c r="I106" s="21" t="s">
        <v>241</v>
      </c>
      <c r="J106" s="46" t="s">
        <v>242</v>
      </c>
      <c r="K106" s="57">
        <v>3569.13</v>
      </c>
      <c r="L106" s="31">
        <v>5850</v>
      </c>
      <c r="M106" s="57">
        <f t="shared" si="7"/>
        <v>2087.94</v>
      </c>
      <c r="N106" s="57"/>
      <c r="O106" s="57"/>
      <c r="P106" s="11">
        <f t="shared" si="6"/>
        <v>2087.94</v>
      </c>
      <c r="Q106" s="115"/>
      <c r="R106" s="37" t="s">
        <v>33</v>
      </c>
      <c r="S106" s="31" t="s">
        <v>32</v>
      </c>
      <c r="T106" s="31" t="s">
        <v>32</v>
      </c>
      <c r="U106" s="135"/>
      <c r="V106" s="141"/>
    </row>
    <row r="107" spans="1:22" ht="33" customHeight="1" x14ac:dyDescent="0.4">
      <c r="A107" s="114"/>
      <c r="B107" s="114"/>
      <c r="C107" s="112"/>
      <c r="D107" s="155"/>
      <c r="E107" s="121"/>
      <c r="F107" s="121"/>
      <c r="G107" s="121"/>
      <c r="H107" s="46" t="s">
        <v>192</v>
      </c>
      <c r="I107" s="21" t="s">
        <v>243</v>
      </c>
      <c r="J107" s="46" t="s">
        <v>244</v>
      </c>
      <c r="K107" s="57">
        <v>1633.68</v>
      </c>
      <c r="L107" s="31">
        <v>5850</v>
      </c>
      <c r="M107" s="57">
        <f t="shared" si="7"/>
        <v>955.7</v>
      </c>
      <c r="N107" s="57"/>
      <c r="O107" s="57"/>
      <c r="P107" s="11">
        <f t="shared" si="6"/>
        <v>955.7</v>
      </c>
      <c r="Q107" s="115"/>
      <c r="R107" s="37" t="s">
        <v>33</v>
      </c>
      <c r="S107" s="31" t="s">
        <v>32</v>
      </c>
      <c r="T107" s="31" t="s">
        <v>32</v>
      </c>
      <c r="U107" s="135"/>
      <c r="V107" s="141"/>
    </row>
    <row r="108" spans="1:22" ht="33" customHeight="1" x14ac:dyDescent="0.4">
      <c r="A108" s="114"/>
      <c r="B108" s="114"/>
      <c r="C108" s="112"/>
      <c r="D108" s="155"/>
      <c r="E108" s="121"/>
      <c r="F108" s="121"/>
      <c r="G108" s="121"/>
      <c r="H108" s="46" t="s">
        <v>192</v>
      </c>
      <c r="I108" s="21" t="s">
        <v>245</v>
      </c>
      <c r="J108" s="46" t="s">
        <v>246</v>
      </c>
      <c r="K108" s="57">
        <v>2920.24</v>
      </c>
      <c r="L108" s="31">
        <v>5850</v>
      </c>
      <c r="M108" s="57">
        <f t="shared" si="7"/>
        <v>1708.34</v>
      </c>
      <c r="N108" s="57"/>
      <c r="O108" s="57"/>
      <c r="P108" s="11">
        <f t="shared" si="6"/>
        <v>1708.34</v>
      </c>
      <c r="Q108" s="115"/>
      <c r="R108" s="37" t="s">
        <v>33</v>
      </c>
      <c r="S108" s="31" t="s">
        <v>32</v>
      </c>
      <c r="T108" s="31" t="s">
        <v>32</v>
      </c>
      <c r="U108" s="135"/>
      <c r="V108" s="141"/>
    </row>
    <row r="109" spans="1:22" ht="33" customHeight="1" x14ac:dyDescent="0.4">
      <c r="A109" s="114"/>
      <c r="B109" s="114"/>
      <c r="C109" s="112"/>
      <c r="D109" s="155"/>
      <c r="E109" s="121"/>
      <c r="F109" s="121"/>
      <c r="G109" s="121"/>
      <c r="H109" s="46" t="s">
        <v>192</v>
      </c>
      <c r="I109" s="21" t="s">
        <v>247</v>
      </c>
      <c r="J109" s="46" t="s">
        <v>248</v>
      </c>
      <c r="K109" s="57">
        <v>2773.52</v>
      </c>
      <c r="L109" s="31">
        <v>5850</v>
      </c>
      <c r="M109" s="57">
        <f t="shared" si="7"/>
        <v>1622.51</v>
      </c>
      <c r="N109" s="57"/>
      <c r="O109" s="57"/>
      <c r="P109" s="11">
        <f t="shared" si="6"/>
        <v>1622.51</v>
      </c>
      <c r="Q109" s="115"/>
      <c r="R109" s="37" t="s">
        <v>33</v>
      </c>
      <c r="S109" s="31" t="s">
        <v>32</v>
      </c>
      <c r="T109" s="31" t="s">
        <v>32</v>
      </c>
      <c r="U109" s="135"/>
      <c r="V109" s="141"/>
    </row>
    <row r="110" spans="1:22" ht="33" customHeight="1" x14ac:dyDescent="0.4">
      <c r="A110" s="114"/>
      <c r="B110" s="114"/>
      <c r="C110" s="112"/>
      <c r="D110" s="155"/>
      <c r="E110" s="121"/>
      <c r="F110" s="121"/>
      <c r="G110" s="121"/>
      <c r="H110" s="46" t="s">
        <v>192</v>
      </c>
      <c r="I110" s="21" t="s">
        <v>249</v>
      </c>
      <c r="J110" s="46" t="s">
        <v>250</v>
      </c>
      <c r="K110" s="57">
        <v>537.86</v>
      </c>
      <c r="L110" s="31">
        <v>5850</v>
      </c>
      <c r="M110" s="57">
        <f t="shared" si="7"/>
        <v>314.64999999999998</v>
      </c>
      <c r="N110" s="57"/>
      <c r="O110" s="57"/>
      <c r="P110" s="11">
        <f t="shared" si="6"/>
        <v>314.64999999999998</v>
      </c>
      <c r="Q110" s="115"/>
      <c r="R110" s="37" t="s">
        <v>33</v>
      </c>
      <c r="S110" s="31" t="s">
        <v>32</v>
      </c>
      <c r="T110" s="31" t="s">
        <v>32</v>
      </c>
      <c r="U110" s="135"/>
      <c r="V110" s="141"/>
    </row>
    <row r="111" spans="1:22" ht="33" customHeight="1" x14ac:dyDescent="0.4">
      <c r="A111" s="114"/>
      <c r="B111" s="114"/>
      <c r="C111" s="112"/>
      <c r="D111" s="155"/>
      <c r="E111" s="121"/>
      <c r="F111" s="121"/>
      <c r="G111" s="121"/>
      <c r="H111" s="46" t="s">
        <v>192</v>
      </c>
      <c r="I111" s="21" t="s">
        <v>251</v>
      </c>
      <c r="J111" s="46" t="s">
        <v>252</v>
      </c>
      <c r="K111" s="57">
        <v>650.64</v>
      </c>
      <c r="L111" s="31">
        <v>5850</v>
      </c>
      <c r="M111" s="57">
        <f t="shared" si="7"/>
        <v>380.62</v>
      </c>
      <c r="N111" s="57"/>
      <c r="O111" s="57"/>
      <c r="P111" s="11">
        <f t="shared" si="6"/>
        <v>380.62</v>
      </c>
      <c r="Q111" s="115"/>
      <c r="R111" s="37" t="s">
        <v>33</v>
      </c>
      <c r="S111" s="31" t="s">
        <v>32</v>
      </c>
      <c r="T111" s="31" t="s">
        <v>32</v>
      </c>
      <c r="U111" s="135"/>
      <c r="V111" s="141"/>
    </row>
    <row r="112" spans="1:22" ht="33" customHeight="1" x14ac:dyDescent="0.4">
      <c r="A112" s="114"/>
      <c r="B112" s="114"/>
      <c r="C112" s="112"/>
      <c r="D112" s="155"/>
      <c r="E112" s="121"/>
      <c r="F112" s="121"/>
      <c r="G112" s="121"/>
      <c r="H112" s="46" t="s">
        <v>192</v>
      </c>
      <c r="I112" s="21" t="s">
        <v>253</v>
      </c>
      <c r="J112" s="46" t="s">
        <v>254</v>
      </c>
      <c r="K112" s="57">
        <v>537.86</v>
      </c>
      <c r="L112" s="31">
        <v>5850</v>
      </c>
      <c r="M112" s="57">
        <f t="shared" si="7"/>
        <v>314.64999999999998</v>
      </c>
      <c r="N112" s="57"/>
      <c r="O112" s="57"/>
      <c r="P112" s="11">
        <f t="shared" si="6"/>
        <v>314.64999999999998</v>
      </c>
      <c r="Q112" s="115"/>
      <c r="R112" s="37" t="s">
        <v>33</v>
      </c>
      <c r="S112" s="31" t="s">
        <v>32</v>
      </c>
      <c r="T112" s="31" t="s">
        <v>32</v>
      </c>
      <c r="U112" s="135"/>
      <c r="V112" s="141"/>
    </row>
    <row r="113" spans="1:22" ht="33" customHeight="1" x14ac:dyDescent="0.4">
      <c r="A113" s="114"/>
      <c r="B113" s="114"/>
      <c r="C113" s="112"/>
      <c r="D113" s="155"/>
      <c r="E113" s="121"/>
      <c r="F113" s="121"/>
      <c r="G113" s="121"/>
      <c r="H113" s="46" t="s">
        <v>192</v>
      </c>
      <c r="I113" s="21" t="s">
        <v>255</v>
      </c>
      <c r="J113" s="46" t="s">
        <v>256</v>
      </c>
      <c r="K113" s="57">
        <v>650.64</v>
      </c>
      <c r="L113" s="31">
        <v>5850</v>
      </c>
      <c r="M113" s="57">
        <f t="shared" si="7"/>
        <v>380.62</v>
      </c>
      <c r="N113" s="57"/>
      <c r="O113" s="57"/>
      <c r="P113" s="11">
        <f t="shared" si="6"/>
        <v>380.62</v>
      </c>
      <c r="Q113" s="115"/>
      <c r="R113" s="37" t="s">
        <v>33</v>
      </c>
      <c r="S113" s="31" t="s">
        <v>32</v>
      </c>
      <c r="T113" s="31" t="s">
        <v>32</v>
      </c>
      <c r="U113" s="135"/>
      <c r="V113" s="141"/>
    </row>
    <row r="114" spans="1:22" ht="33" customHeight="1" x14ac:dyDescent="0.4">
      <c r="A114" s="114"/>
      <c r="B114" s="114"/>
      <c r="C114" s="112"/>
      <c r="D114" s="155"/>
      <c r="E114" s="121"/>
      <c r="F114" s="121"/>
      <c r="G114" s="121"/>
      <c r="H114" s="46" t="s">
        <v>192</v>
      </c>
      <c r="I114" s="21" t="s">
        <v>257</v>
      </c>
      <c r="J114" s="46" t="s">
        <v>258</v>
      </c>
      <c r="K114" s="57">
        <v>1585.2</v>
      </c>
      <c r="L114" s="57">
        <v>4800</v>
      </c>
      <c r="M114" s="57">
        <f t="shared" si="7"/>
        <v>760.9</v>
      </c>
      <c r="N114" s="57"/>
      <c r="O114" s="57"/>
      <c r="P114" s="11">
        <f t="shared" si="6"/>
        <v>760.9</v>
      </c>
      <c r="Q114" s="115"/>
      <c r="R114" s="37" t="s">
        <v>33</v>
      </c>
      <c r="S114" s="31" t="s">
        <v>32</v>
      </c>
      <c r="T114" s="31" t="s">
        <v>32</v>
      </c>
      <c r="U114" s="135"/>
      <c r="V114" s="141"/>
    </row>
    <row r="115" spans="1:22" ht="44" customHeight="1" x14ac:dyDescent="0.4">
      <c r="A115" s="114"/>
      <c r="B115" s="114"/>
      <c r="C115" s="113"/>
      <c r="D115" s="128"/>
      <c r="E115" s="121"/>
      <c r="F115" s="121"/>
      <c r="G115" s="121"/>
      <c r="H115" s="46" t="s">
        <v>192</v>
      </c>
      <c r="I115" s="21" t="s">
        <v>259</v>
      </c>
      <c r="J115" s="46" t="s">
        <v>260</v>
      </c>
      <c r="K115" s="57">
        <v>9245.2900000000009</v>
      </c>
      <c r="L115" s="57">
        <v>5220</v>
      </c>
      <c r="M115" s="57">
        <f t="shared" si="7"/>
        <v>4826.04</v>
      </c>
      <c r="N115" s="57"/>
      <c r="O115" s="57"/>
      <c r="P115" s="11">
        <f t="shared" si="6"/>
        <v>4826.04</v>
      </c>
      <c r="Q115" s="115"/>
      <c r="R115" s="37" t="s">
        <v>33</v>
      </c>
      <c r="S115" s="31" t="s">
        <v>32</v>
      </c>
      <c r="T115" s="31" t="s">
        <v>32</v>
      </c>
      <c r="U115" s="136"/>
      <c r="V115" s="138"/>
    </row>
    <row r="116" spans="1:22" ht="46.5" x14ac:dyDescent="0.4">
      <c r="A116" s="114"/>
      <c r="B116" s="114"/>
      <c r="C116" s="127">
        <f>COUNTA($D$4:D116)-2</f>
        <v>45</v>
      </c>
      <c r="D116" s="117" t="s">
        <v>116</v>
      </c>
      <c r="E116" s="121">
        <v>2000</v>
      </c>
      <c r="F116" s="121">
        <v>444.87</v>
      </c>
      <c r="G116" s="121">
        <f>F116+E116</f>
        <v>2444.87</v>
      </c>
      <c r="H116" s="46" t="s">
        <v>192</v>
      </c>
      <c r="I116" s="21" t="s">
        <v>261</v>
      </c>
      <c r="J116" s="46" t="s">
        <v>198</v>
      </c>
      <c r="K116" s="58">
        <v>15725</v>
      </c>
      <c r="L116" s="58"/>
      <c r="M116" s="58"/>
      <c r="N116" s="58"/>
      <c r="O116" s="58"/>
      <c r="P116" s="58"/>
      <c r="Q116" s="115" t="s">
        <v>262</v>
      </c>
      <c r="R116" s="37" t="s">
        <v>32</v>
      </c>
      <c r="S116" s="31" t="s">
        <v>32</v>
      </c>
      <c r="T116" s="31" t="s">
        <v>33</v>
      </c>
      <c r="U116" s="66" t="s">
        <v>34</v>
      </c>
      <c r="V116" s="137" t="s">
        <v>263</v>
      </c>
    </row>
    <row r="117" spans="1:22" ht="67.05" customHeight="1" x14ac:dyDescent="0.4">
      <c r="A117" s="114"/>
      <c r="B117" s="114"/>
      <c r="C117" s="155"/>
      <c r="D117" s="117"/>
      <c r="E117" s="121"/>
      <c r="F117" s="121"/>
      <c r="G117" s="121"/>
      <c r="H117" s="46" t="s">
        <v>192</v>
      </c>
      <c r="I117" s="21" t="s">
        <v>264</v>
      </c>
      <c r="J117" s="46" t="s">
        <v>204</v>
      </c>
      <c r="K117" s="59">
        <v>38742</v>
      </c>
      <c r="L117" s="59"/>
      <c r="M117" s="59"/>
      <c r="N117" s="59"/>
      <c r="O117" s="59"/>
      <c r="P117" s="59"/>
      <c r="Q117" s="115"/>
      <c r="R117" s="37" t="s">
        <v>32</v>
      </c>
      <c r="S117" s="31" t="s">
        <v>32</v>
      </c>
      <c r="T117" s="31" t="s">
        <v>33</v>
      </c>
      <c r="U117" s="66" t="s">
        <v>34</v>
      </c>
      <c r="V117" s="141"/>
    </row>
    <row r="118" spans="1:22" ht="67.05" customHeight="1" x14ac:dyDescent="0.4">
      <c r="A118" s="114"/>
      <c r="B118" s="114"/>
      <c r="C118" s="128"/>
      <c r="D118" s="117"/>
      <c r="E118" s="121"/>
      <c r="F118" s="121"/>
      <c r="G118" s="121"/>
      <c r="H118" s="46" t="s">
        <v>192</v>
      </c>
      <c r="I118" s="21" t="s">
        <v>265</v>
      </c>
      <c r="J118" s="46" t="s">
        <v>206</v>
      </c>
      <c r="K118" s="59">
        <v>36583</v>
      </c>
      <c r="L118" s="59"/>
      <c r="M118" s="59"/>
      <c r="N118" s="59"/>
      <c r="O118" s="59"/>
      <c r="P118" s="59"/>
      <c r="Q118" s="115"/>
      <c r="R118" s="37" t="s">
        <v>32</v>
      </c>
      <c r="S118" s="31" t="s">
        <v>32</v>
      </c>
      <c r="T118" s="31" t="s">
        <v>33</v>
      </c>
      <c r="U118" s="66" t="s">
        <v>34</v>
      </c>
      <c r="V118" s="138"/>
    </row>
    <row r="119" spans="1:22" ht="15.75" customHeight="1" x14ac:dyDescent="0.4">
      <c r="A119" s="15" t="s">
        <v>39</v>
      </c>
      <c r="B119" s="15"/>
      <c r="C119" s="15"/>
      <c r="D119" s="15"/>
      <c r="E119" s="14">
        <f>SUM(E71:E118)</f>
        <v>34468.288230999999</v>
      </c>
      <c r="F119" s="14">
        <f>SUM(F71:F118)</f>
        <v>5378.88</v>
      </c>
      <c r="G119" s="14">
        <f>SUM(G71:G118)</f>
        <v>39847.168231000003</v>
      </c>
      <c r="H119" s="15"/>
      <c r="I119" s="15"/>
      <c r="J119" s="15"/>
      <c r="K119" s="14">
        <v>323383.58</v>
      </c>
      <c r="L119" s="14"/>
      <c r="M119" s="14"/>
      <c r="N119" s="14"/>
      <c r="O119" s="14"/>
      <c r="P119" s="14">
        <f>SUM(P71:P118)</f>
        <v>69062.650000000023</v>
      </c>
      <c r="Q119" s="15"/>
      <c r="R119" s="62"/>
      <c r="S119" s="62"/>
      <c r="T119" s="62"/>
      <c r="U119" s="68"/>
      <c r="V119" s="31"/>
    </row>
    <row r="120" spans="1:22" ht="93" customHeight="1" x14ac:dyDescent="0.4">
      <c r="A120" s="9">
        <v>7</v>
      </c>
      <c r="B120" s="9" t="s">
        <v>266</v>
      </c>
      <c r="C120" s="9">
        <f>COUNTA($D$4:D120)-2</f>
        <v>46</v>
      </c>
      <c r="D120" s="9" t="s">
        <v>126</v>
      </c>
      <c r="E120" s="21">
        <v>14000</v>
      </c>
      <c r="F120" s="21">
        <v>1641.04</v>
      </c>
      <c r="G120" s="21">
        <f>F120+E120</f>
        <v>15641.04</v>
      </c>
      <c r="H120" s="9" t="s">
        <v>42</v>
      </c>
      <c r="I120" s="19" t="s">
        <v>267</v>
      </c>
      <c r="J120" s="22" t="s">
        <v>268</v>
      </c>
      <c r="K120" s="46">
        <v>37870.639999999999</v>
      </c>
      <c r="L120" s="46">
        <v>10280</v>
      </c>
      <c r="M120" s="46">
        <f>ROUND(L120*K120/10000,2)</f>
        <v>38931.019999999997</v>
      </c>
      <c r="N120" s="46"/>
      <c r="O120" s="46"/>
      <c r="P120" s="46">
        <f>M120+O120</f>
        <v>38931.019999999997</v>
      </c>
      <c r="Q120" s="9" t="s">
        <v>269</v>
      </c>
      <c r="R120" s="37" t="s">
        <v>32</v>
      </c>
      <c r="S120" s="31" t="s">
        <v>32</v>
      </c>
      <c r="T120" s="31" t="s">
        <v>33</v>
      </c>
      <c r="U120" s="67" t="s">
        <v>38</v>
      </c>
      <c r="V120" s="38" t="s">
        <v>35</v>
      </c>
    </row>
    <row r="121" spans="1:22" x14ac:dyDescent="0.4">
      <c r="A121" s="15" t="s">
        <v>39</v>
      </c>
      <c r="B121" s="15"/>
      <c r="C121" s="15"/>
      <c r="D121" s="15"/>
      <c r="E121" s="14">
        <v>14000</v>
      </c>
      <c r="F121" s="14">
        <f>F120</f>
        <v>1641.04</v>
      </c>
      <c r="G121" s="14">
        <f>G120</f>
        <v>15641.04</v>
      </c>
      <c r="H121" s="15"/>
      <c r="I121" s="14"/>
      <c r="J121" s="15"/>
      <c r="K121" s="15">
        <v>37870.639999999999</v>
      </c>
      <c r="L121" s="15"/>
      <c r="M121" s="15"/>
      <c r="N121" s="15"/>
      <c r="O121" s="15"/>
      <c r="P121" s="60">
        <f>P120</f>
        <v>38931.019999999997</v>
      </c>
      <c r="Q121" s="15"/>
      <c r="R121" s="62"/>
      <c r="S121" s="62"/>
      <c r="T121" s="62"/>
      <c r="U121" s="68"/>
      <c r="V121" s="31"/>
    </row>
    <row r="122" spans="1:22" ht="96" customHeight="1" x14ac:dyDescent="0.4">
      <c r="A122" s="9">
        <v>8</v>
      </c>
      <c r="B122" s="48" t="s">
        <v>270</v>
      </c>
      <c r="C122" s="9">
        <f>COUNTA($D$4:D122)-2</f>
        <v>47</v>
      </c>
      <c r="D122" s="49" t="s">
        <v>271</v>
      </c>
      <c r="E122" s="50">
        <v>4507</v>
      </c>
      <c r="F122" s="50">
        <v>715.28</v>
      </c>
      <c r="G122" s="50">
        <f>F122+E122</f>
        <v>5222.28</v>
      </c>
      <c r="H122" s="103" t="s">
        <v>272</v>
      </c>
      <c r="I122" s="104"/>
      <c r="J122" s="104"/>
      <c r="K122" s="11"/>
      <c r="L122" s="11"/>
      <c r="M122" s="11"/>
      <c r="N122" s="11"/>
      <c r="O122" s="11"/>
      <c r="P122" s="11"/>
      <c r="Q122" s="61" t="s">
        <v>273</v>
      </c>
      <c r="R122" s="37" t="s">
        <v>32</v>
      </c>
      <c r="S122" s="31" t="s">
        <v>32</v>
      </c>
      <c r="T122" s="31" t="s">
        <v>33</v>
      </c>
      <c r="U122" s="66" t="s">
        <v>105</v>
      </c>
      <c r="V122" s="39" t="s">
        <v>35</v>
      </c>
    </row>
    <row r="123" spans="1:22" x14ac:dyDescent="0.4">
      <c r="A123" s="15"/>
      <c r="B123" s="51"/>
      <c r="C123" s="51"/>
      <c r="D123" s="52"/>
      <c r="E123" s="53">
        <v>4507</v>
      </c>
      <c r="F123" s="53">
        <f>F122</f>
        <v>715.28</v>
      </c>
      <c r="G123" s="53">
        <f>G122</f>
        <v>5222.28</v>
      </c>
      <c r="H123" s="54"/>
      <c r="I123" s="15"/>
      <c r="J123" s="15"/>
      <c r="K123" s="62"/>
      <c r="L123" s="62"/>
      <c r="M123" s="62"/>
      <c r="N123" s="62"/>
      <c r="O123" s="62"/>
      <c r="P123" s="62"/>
      <c r="Q123" s="62"/>
      <c r="R123" s="62"/>
      <c r="S123" s="62"/>
      <c r="T123" s="62"/>
      <c r="U123" s="68"/>
      <c r="V123" s="31"/>
    </row>
    <row r="124" spans="1:22" ht="48" customHeight="1" x14ac:dyDescent="0.4">
      <c r="A124" s="110">
        <v>9</v>
      </c>
      <c r="B124" s="110" t="s">
        <v>274</v>
      </c>
      <c r="C124" s="111">
        <f>COUNTA($D$4:D126)-2</f>
        <v>48</v>
      </c>
      <c r="D124" s="110" t="s">
        <v>275</v>
      </c>
      <c r="E124" s="122">
        <v>9800</v>
      </c>
      <c r="F124" s="122"/>
      <c r="G124" s="122">
        <f>F124+E124</f>
        <v>9800</v>
      </c>
      <c r="H124" s="9" t="s">
        <v>66</v>
      </c>
      <c r="I124" s="21" t="s">
        <v>276</v>
      </c>
      <c r="J124" s="26" t="s">
        <v>277</v>
      </c>
      <c r="K124" s="9">
        <v>33131.519999999997</v>
      </c>
      <c r="L124" s="9"/>
      <c r="M124" s="9"/>
      <c r="N124" s="9"/>
      <c r="O124" s="9"/>
      <c r="P124" s="9"/>
      <c r="Q124" s="110" t="s">
        <v>278</v>
      </c>
      <c r="R124" s="37" t="s">
        <v>33</v>
      </c>
      <c r="S124" s="31" t="s">
        <v>32</v>
      </c>
      <c r="T124" s="31" t="s">
        <v>32</v>
      </c>
      <c r="U124" s="66" t="s">
        <v>153</v>
      </c>
      <c r="V124" s="137" t="s">
        <v>279</v>
      </c>
    </row>
    <row r="125" spans="1:22" ht="55.05" customHeight="1" x14ac:dyDescent="0.4">
      <c r="A125" s="110"/>
      <c r="B125" s="110"/>
      <c r="C125" s="112"/>
      <c r="D125" s="110"/>
      <c r="E125" s="122"/>
      <c r="F125" s="122"/>
      <c r="G125" s="122"/>
      <c r="H125" s="9" t="s">
        <v>60</v>
      </c>
      <c r="I125" s="21" t="s">
        <v>280</v>
      </c>
      <c r="J125" s="26" t="s">
        <v>281</v>
      </c>
      <c r="K125" s="9">
        <v>28802</v>
      </c>
      <c r="L125" s="9"/>
      <c r="M125" s="9"/>
      <c r="N125" s="9">
        <v>2600</v>
      </c>
      <c r="O125" s="9">
        <f>ROUND(N125*K125/10000,2)</f>
        <v>7488.52</v>
      </c>
      <c r="P125" s="9">
        <f>O125+M125</f>
        <v>7488.52</v>
      </c>
      <c r="Q125" s="110"/>
      <c r="R125" s="37" t="s">
        <v>33</v>
      </c>
      <c r="S125" s="31" t="s">
        <v>32</v>
      </c>
      <c r="T125" s="31" t="s">
        <v>32</v>
      </c>
      <c r="U125" s="66" t="s">
        <v>63</v>
      </c>
      <c r="V125" s="141"/>
    </row>
    <row r="126" spans="1:22" ht="55.05" customHeight="1" x14ac:dyDescent="0.4">
      <c r="A126" s="110"/>
      <c r="B126" s="110"/>
      <c r="C126" s="113"/>
      <c r="D126" s="110"/>
      <c r="E126" s="122"/>
      <c r="F126" s="122"/>
      <c r="G126" s="122"/>
      <c r="H126" s="9" t="s">
        <v>60</v>
      </c>
      <c r="I126" s="21" t="s">
        <v>282</v>
      </c>
      <c r="J126" s="26" t="s">
        <v>283</v>
      </c>
      <c r="K126" s="49">
        <v>37802</v>
      </c>
      <c r="L126" s="49"/>
      <c r="M126" s="49"/>
      <c r="N126" s="49">
        <v>2600</v>
      </c>
      <c r="O126" s="9">
        <f>ROUND(N126*K126/10000,2)</f>
        <v>9828.52</v>
      </c>
      <c r="P126" s="9">
        <f>O126+M126</f>
        <v>9828.52</v>
      </c>
      <c r="Q126" s="110"/>
      <c r="R126" s="37" t="s">
        <v>33</v>
      </c>
      <c r="S126" s="31" t="s">
        <v>32</v>
      </c>
      <c r="T126" s="31" t="s">
        <v>32</v>
      </c>
      <c r="U126" s="66" t="s">
        <v>63</v>
      </c>
      <c r="V126" s="138"/>
    </row>
    <row r="127" spans="1:22" ht="55.05" customHeight="1" x14ac:dyDescent="0.4">
      <c r="A127" s="110"/>
      <c r="B127" s="110"/>
      <c r="C127" s="111">
        <f>COUNTA($D$4:D128)-2</f>
        <v>49</v>
      </c>
      <c r="D127" s="110" t="s">
        <v>66</v>
      </c>
      <c r="E127" s="122">
        <v>3998.5637849999998</v>
      </c>
      <c r="F127" s="122">
        <v>1553.79</v>
      </c>
      <c r="G127" s="122">
        <f>F127+E127</f>
        <v>5552.3537849999993</v>
      </c>
      <c r="H127" s="9" t="s">
        <v>145</v>
      </c>
      <c r="I127" s="21" t="s">
        <v>284</v>
      </c>
      <c r="J127" s="26" t="s">
        <v>285</v>
      </c>
      <c r="K127" s="63">
        <v>44627.78</v>
      </c>
      <c r="L127" s="31">
        <v>1950</v>
      </c>
      <c r="M127" s="31">
        <f t="shared" ref="M127:M128" si="8">ROUND(L127*K127/10000,2)</f>
        <v>8702.42</v>
      </c>
      <c r="N127" s="130">
        <v>270</v>
      </c>
      <c r="O127" s="130">
        <v>1154.98</v>
      </c>
      <c r="P127" s="131">
        <f>M127:M128+O127</f>
        <v>9857.4</v>
      </c>
      <c r="Q127" s="110" t="s">
        <v>286</v>
      </c>
      <c r="R127" s="37" t="s">
        <v>32</v>
      </c>
      <c r="S127" s="31" t="s">
        <v>32</v>
      </c>
      <c r="T127" s="31" t="s">
        <v>33</v>
      </c>
      <c r="U127" s="66" t="s">
        <v>34</v>
      </c>
      <c r="V127" s="137" t="s">
        <v>35</v>
      </c>
    </row>
    <row r="128" spans="1:22" ht="55.05" customHeight="1" x14ac:dyDescent="0.4">
      <c r="A128" s="110"/>
      <c r="B128" s="110"/>
      <c r="C128" s="113"/>
      <c r="D128" s="110"/>
      <c r="E128" s="122"/>
      <c r="F128" s="122"/>
      <c r="G128" s="122"/>
      <c r="H128" s="9" t="s">
        <v>145</v>
      </c>
      <c r="I128" s="21" t="s">
        <v>287</v>
      </c>
      <c r="J128" s="26" t="s">
        <v>288</v>
      </c>
      <c r="K128" s="63">
        <v>63.44</v>
      </c>
      <c r="L128" s="31">
        <v>2100</v>
      </c>
      <c r="M128" s="31">
        <f t="shared" si="8"/>
        <v>13.32</v>
      </c>
      <c r="N128" s="130"/>
      <c r="O128" s="130"/>
      <c r="P128" s="131"/>
      <c r="Q128" s="110"/>
      <c r="R128" s="37" t="s">
        <v>32</v>
      </c>
      <c r="S128" s="31" t="s">
        <v>32</v>
      </c>
      <c r="T128" s="31" t="s">
        <v>33</v>
      </c>
      <c r="U128" s="66" t="s">
        <v>34</v>
      </c>
      <c r="V128" s="138"/>
    </row>
    <row r="129" spans="1:22" ht="22.5" customHeight="1" x14ac:dyDescent="0.4">
      <c r="A129" s="15" t="s">
        <v>39</v>
      </c>
      <c r="B129" s="15"/>
      <c r="C129" s="15"/>
      <c r="D129" s="15"/>
      <c r="E129" s="14">
        <f>E124+E127</f>
        <v>13798.563785</v>
      </c>
      <c r="F129" s="14">
        <f>F124+F127</f>
        <v>1553.79</v>
      </c>
      <c r="G129" s="14">
        <f>G124+G127</f>
        <v>15352.353784999999</v>
      </c>
      <c r="H129" s="15"/>
      <c r="I129" s="15"/>
      <c r="J129" s="15"/>
      <c r="K129" s="15">
        <v>144426.74</v>
      </c>
      <c r="L129" s="15"/>
      <c r="M129" s="15"/>
      <c r="N129" s="15"/>
      <c r="O129" s="15"/>
      <c r="P129" s="15">
        <f>SUM(P124:P128)</f>
        <v>27174.440000000002</v>
      </c>
      <c r="Q129" s="15"/>
      <c r="R129" s="62"/>
      <c r="S129" s="62"/>
      <c r="T129" s="62"/>
      <c r="U129" s="68"/>
      <c r="V129" s="62"/>
    </row>
    <row r="130" spans="1:22" ht="64.05" customHeight="1" x14ac:dyDescent="0.4">
      <c r="A130" s="9">
        <v>10</v>
      </c>
      <c r="B130" s="69" t="s">
        <v>289</v>
      </c>
      <c r="C130" s="69">
        <f>COUNTA($D$4:D130)-2</f>
        <v>50</v>
      </c>
      <c r="D130" s="34" t="s">
        <v>49</v>
      </c>
      <c r="E130" s="70">
        <v>5500</v>
      </c>
      <c r="F130" s="70">
        <v>2495.61</v>
      </c>
      <c r="G130" s="70">
        <f>F130+E130</f>
        <v>7995.6100000000006</v>
      </c>
      <c r="H130" s="103" t="s">
        <v>290</v>
      </c>
      <c r="I130" s="104"/>
      <c r="J130" s="104"/>
      <c r="K130" s="104"/>
      <c r="L130" s="9"/>
      <c r="M130" s="9"/>
      <c r="N130" s="9"/>
      <c r="O130" s="9"/>
      <c r="P130" s="9"/>
      <c r="Q130" s="10" t="s">
        <v>291</v>
      </c>
      <c r="R130" s="37" t="s">
        <v>33</v>
      </c>
      <c r="S130" s="31" t="s">
        <v>32</v>
      </c>
      <c r="T130" s="31" t="s">
        <v>32</v>
      </c>
      <c r="U130" s="66" t="s">
        <v>55</v>
      </c>
      <c r="V130" s="38" t="s">
        <v>52</v>
      </c>
    </row>
    <row r="131" spans="1:22" ht="19.5" customHeight="1" x14ac:dyDescent="0.4">
      <c r="A131" s="15" t="s">
        <v>39</v>
      </c>
      <c r="B131" s="52"/>
      <c r="C131" s="52"/>
      <c r="D131" s="71"/>
      <c r="E131" s="53">
        <f>E130</f>
        <v>5500</v>
      </c>
      <c r="F131" s="53">
        <f>F130</f>
        <v>2495.61</v>
      </c>
      <c r="G131" s="53">
        <f>G130</f>
        <v>7995.6100000000006</v>
      </c>
      <c r="H131" s="54"/>
      <c r="I131" s="14"/>
      <c r="J131" s="15"/>
      <c r="K131" s="15"/>
      <c r="L131" s="15"/>
      <c r="M131" s="15"/>
      <c r="N131" s="15"/>
      <c r="O131" s="15"/>
      <c r="P131" s="15"/>
      <c r="Q131" s="15"/>
      <c r="R131" s="71"/>
      <c r="S131" s="71"/>
      <c r="T131" s="71"/>
      <c r="U131" s="84"/>
      <c r="V131" s="62"/>
    </row>
    <row r="132" spans="1:22" ht="52.05" customHeight="1" x14ac:dyDescent="0.4">
      <c r="A132" s="110">
        <v>11</v>
      </c>
      <c r="B132" s="110" t="s">
        <v>292</v>
      </c>
      <c r="C132" s="111">
        <f>COUNTA($D$4:D134)-2</f>
        <v>51</v>
      </c>
      <c r="D132" s="111" t="s">
        <v>293</v>
      </c>
      <c r="E132" s="122">
        <v>21800</v>
      </c>
      <c r="F132" s="123"/>
      <c r="G132" s="122">
        <f>E132</f>
        <v>21800</v>
      </c>
      <c r="H132" s="9" t="s">
        <v>294</v>
      </c>
      <c r="I132" s="21" t="s">
        <v>295</v>
      </c>
      <c r="J132" s="9" t="s">
        <v>296</v>
      </c>
      <c r="K132" s="9">
        <v>107012</v>
      </c>
      <c r="L132" s="9"/>
      <c r="M132" s="9"/>
      <c r="N132" s="9"/>
      <c r="O132" s="9"/>
      <c r="P132" s="9"/>
      <c r="Q132" s="110" t="s">
        <v>297</v>
      </c>
      <c r="R132" s="37" t="s">
        <v>33</v>
      </c>
      <c r="S132" s="31" t="s">
        <v>32</v>
      </c>
      <c r="T132" s="31" t="s">
        <v>32</v>
      </c>
      <c r="U132" s="66" t="s">
        <v>63</v>
      </c>
      <c r="V132" s="137" t="s">
        <v>52</v>
      </c>
    </row>
    <row r="133" spans="1:22" ht="58.05" customHeight="1" x14ac:dyDescent="0.4">
      <c r="A133" s="110"/>
      <c r="B133" s="110"/>
      <c r="C133" s="112"/>
      <c r="D133" s="112"/>
      <c r="E133" s="122"/>
      <c r="F133" s="124"/>
      <c r="G133" s="122"/>
      <c r="H133" s="9" t="s">
        <v>42</v>
      </c>
      <c r="I133" s="19" t="s">
        <v>298</v>
      </c>
      <c r="J133" s="22" t="s">
        <v>299</v>
      </c>
      <c r="K133" s="9">
        <v>38167.65</v>
      </c>
      <c r="L133" s="9">
        <v>10280</v>
      </c>
      <c r="M133" s="9">
        <f>ROUND(L133*K133/10000,2)</f>
        <v>39236.339999999997</v>
      </c>
      <c r="N133" s="9"/>
      <c r="O133" s="9"/>
      <c r="P133" s="9">
        <f>M133+O133</f>
        <v>39236.339999999997</v>
      </c>
      <c r="Q133" s="110"/>
      <c r="R133" s="37" t="s">
        <v>33</v>
      </c>
      <c r="S133" s="31" t="s">
        <v>32</v>
      </c>
      <c r="T133" s="31" t="s">
        <v>32</v>
      </c>
      <c r="U133" s="66" t="s">
        <v>38</v>
      </c>
      <c r="V133" s="141"/>
    </row>
    <row r="134" spans="1:22" ht="63" customHeight="1" x14ac:dyDescent="0.4">
      <c r="A134" s="110"/>
      <c r="B134" s="110"/>
      <c r="C134" s="113"/>
      <c r="D134" s="113"/>
      <c r="E134" s="122"/>
      <c r="F134" s="125"/>
      <c r="G134" s="122"/>
      <c r="H134" s="9" t="s">
        <v>294</v>
      </c>
      <c r="I134" s="21" t="s">
        <v>300</v>
      </c>
      <c r="J134" s="9"/>
      <c r="K134" s="9">
        <v>62557</v>
      </c>
      <c r="L134" s="9"/>
      <c r="M134" s="9"/>
      <c r="N134" s="9"/>
      <c r="O134" s="9"/>
      <c r="P134" s="9"/>
      <c r="Q134" s="9" t="s">
        <v>301</v>
      </c>
      <c r="R134" s="37" t="s">
        <v>33</v>
      </c>
      <c r="S134" s="31" t="s">
        <v>32</v>
      </c>
      <c r="T134" s="31" t="s">
        <v>32</v>
      </c>
      <c r="U134" s="66" t="s">
        <v>63</v>
      </c>
      <c r="V134" s="138"/>
    </row>
    <row r="135" spans="1:22" ht="23.1" customHeight="1" x14ac:dyDescent="0.4">
      <c r="A135" s="15" t="s">
        <v>39</v>
      </c>
      <c r="B135" s="15"/>
      <c r="C135" s="15"/>
      <c r="D135" s="15"/>
      <c r="E135" s="14">
        <f>SUM(E132)</f>
        <v>21800</v>
      </c>
      <c r="F135" s="14">
        <f>SUM(F132)</f>
        <v>0</v>
      </c>
      <c r="G135" s="14">
        <f>SUM(G132)</f>
        <v>21800</v>
      </c>
      <c r="H135" s="60"/>
      <c r="I135" s="14"/>
      <c r="J135" s="60"/>
      <c r="K135" s="60">
        <v>207736.65</v>
      </c>
      <c r="L135" s="60"/>
      <c r="M135" s="60"/>
      <c r="N135" s="60"/>
      <c r="O135" s="60"/>
      <c r="P135" s="60">
        <f>SUM(P132:P134)</f>
        <v>39236.339999999997</v>
      </c>
      <c r="Q135" s="15"/>
      <c r="R135" s="15"/>
      <c r="S135" s="15"/>
      <c r="T135" s="15"/>
      <c r="U135" s="13"/>
      <c r="V135" s="15"/>
    </row>
    <row r="136" spans="1:22" ht="99" customHeight="1" x14ac:dyDescent="0.4">
      <c r="A136" s="10">
        <v>12</v>
      </c>
      <c r="B136" s="10" t="s">
        <v>302</v>
      </c>
      <c r="C136" s="10">
        <f>COUNTA($D$4:D136)-2</f>
        <v>52</v>
      </c>
      <c r="D136" s="10" t="s">
        <v>66</v>
      </c>
      <c r="E136" s="16">
        <v>35000</v>
      </c>
      <c r="F136" s="16">
        <v>2668.75</v>
      </c>
      <c r="G136" s="16">
        <f>F136+E136</f>
        <v>37668.75</v>
      </c>
      <c r="H136" s="46"/>
      <c r="I136" s="16"/>
      <c r="J136" s="46"/>
      <c r="K136" s="46"/>
      <c r="L136" s="46"/>
      <c r="M136" s="46"/>
      <c r="N136" s="46"/>
      <c r="O136" s="46"/>
      <c r="P136" s="46"/>
      <c r="Q136" s="79" t="s">
        <v>303</v>
      </c>
      <c r="R136" s="41" t="s">
        <v>33</v>
      </c>
      <c r="S136" s="31" t="s">
        <v>32</v>
      </c>
      <c r="T136" s="38" t="s">
        <v>32</v>
      </c>
      <c r="U136" s="66" t="s">
        <v>45</v>
      </c>
      <c r="V136" s="38" t="s">
        <v>52</v>
      </c>
    </row>
    <row r="137" spans="1:22" ht="21" customHeight="1" x14ac:dyDescent="0.4">
      <c r="A137" s="15" t="s">
        <v>39</v>
      </c>
      <c r="B137" s="15"/>
      <c r="C137" s="15"/>
      <c r="D137" s="15"/>
      <c r="E137" s="14">
        <f>E136</f>
        <v>35000</v>
      </c>
      <c r="F137" s="14">
        <f>F136</f>
        <v>2668.75</v>
      </c>
      <c r="G137" s="14">
        <f>SUM(G136:G136)</f>
        <v>37668.75</v>
      </c>
      <c r="H137" s="60"/>
      <c r="I137" s="14"/>
      <c r="J137" s="60"/>
      <c r="K137" s="60"/>
      <c r="L137" s="60"/>
      <c r="M137" s="60"/>
      <c r="N137" s="60"/>
      <c r="O137" s="60"/>
      <c r="P137" s="60"/>
      <c r="Q137" s="15"/>
      <c r="R137" s="15"/>
      <c r="S137" s="15"/>
      <c r="T137" s="15"/>
      <c r="U137" s="13"/>
      <c r="V137" s="15"/>
    </row>
    <row r="138" spans="1:22" s="2" customFormat="1" ht="54" customHeight="1" x14ac:dyDescent="0.4">
      <c r="A138" s="110">
        <v>13</v>
      </c>
      <c r="B138" s="116" t="s">
        <v>304</v>
      </c>
      <c r="C138" s="156">
        <v>53</v>
      </c>
      <c r="D138" s="118" t="s">
        <v>27</v>
      </c>
      <c r="E138" s="118">
        <v>22258.68</v>
      </c>
      <c r="F138" s="118"/>
      <c r="G138" s="118">
        <f>E138</f>
        <v>22258.68</v>
      </c>
      <c r="H138" s="72" t="s">
        <v>60</v>
      </c>
      <c r="I138" s="72" t="s">
        <v>305</v>
      </c>
      <c r="J138" s="80" t="s">
        <v>281</v>
      </c>
      <c r="K138" s="81"/>
      <c r="L138" s="81"/>
      <c r="M138" s="81"/>
      <c r="N138" s="81"/>
      <c r="O138" s="81"/>
      <c r="P138" s="81"/>
      <c r="Q138" s="133" t="s">
        <v>306</v>
      </c>
      <c r="R138" s="37" t="s">
        <v>32</v>
      </c>
      <c r="S138" s="31" t="s">
        <v>32</v>
      </c>
      <c r="T138" s="85" t="s">
        <v>33</v>
      </c>
      <c r="U138" s="86" t="s">
        <v>34</v>
      </c>
      <c r="V138" s="142" t="s">
        <v>307</v>
      </c>
    </row>
    <row r="139" spans="1:22" s="2" customFormat="1" ht="54" customHeight="1" x14ac:dyDescent="0.4">
      <c r="A139" s="110"/>
      <c r="B139" s="116"/>
      <c r="C139" s="157"/>
      <c r="D139" s="118"/>
      <c r="E139" s="118"/>
      <c r="F139" s="118"/>
      <c r="G139" s="118"/>
      <c r="H139" s="72" t="s">
        <v>60</v>
      </c>
      <c r="I139" s="72" t="s">
        <v>308</v>
      </c>
      <c r="J139" s="80" t="s">
        <v>283</v>
      </c>
      <c r="K139" s="81"/>
      <c r="L139" s="81"/>
      <c r="M139" s="81"/>
      <c r="N139" s="81"/>
      <c r="O139" s="81"/>
      <c r="P139" s="81"/>
      <c r="Q139" s="133"/>
      <c r="R139" s="37" t="s">
        <v>32</v>
      </c>
      <c r="S139" s="31" t="s">
        <v>32</v>
      </c>
      <c r="T139" s="85" t="s">
        <v>33</v>
      </c>
      <c r="U139" s="86" t="s">
        <v>34</v>
      </c>
      <c r="V139" s="143"/>
    </row>
    <row r="140" spans="1:22" s="2" customFormat="1" ht="54" customHeight="1" x14ac:dyDescent="0.4">
      <c r="A140" s="110"/>
      <c r="B140" s="116"/>
      <c r="C140" s="157"/>
      <c r="D140" s="118"/>
      <c r="E140" s="118"/>
      <c r="F140" s="118"/>
      <c r="G140" s="118"/>
      <c r="H140" s="72" t="s">
        <v>60</v>
      </c>
      <c r="I140" s="72" t="s">
        <v>309</v>
      </c>
      <c r="J140" s="80" t="s">
        <v>310</v>
      </c>
      <c r="K140" s="81"/>
      <c r="L140" s="81"/>
      <c r="M140" s="81"/>
      <c r="N140" s="81"/>
      <c r="O140" s="81"/>
      <c r="P140" s="81"/>
      <c r="Q140" s="133"/>
      <c r="R140" s="37" t="s">
        <v>32</v>
      </c>
      <c r="S140" s="31" t="s">
        <v>32</v>
      </c>
      <c r="T140" s="85" t="s">
        <v>33</v>
      </c>
      <c r="U140" s="86" t="s">
        <v>34</v>
      </c>
      <c r="V140" s="143"/>
    </row>
    <row r="141" spans="1:22" s="2" customFormat="1" ht="54" customHeight="1" x14ac:dyDescent="0.4">
      <c r="A141" s="110"/>
      <c r="B141" s="116"/>
      <c r="C141" s="157"/>
      <c r="D141" s="118"/>
      <c r="E141" s="118"/>
      <c r="F141" s="118"/>
      <c r="G141" s="118"/>
      <c r="H141" s="72" t="s">
        <v>60</v>
      </c>
      <c r="I141" s="72" t="s">
        <v>311</v>
      </c>
      <c r="J141" s="82" t="s">
        <v>312</v>
      </c>
      <c r="K141" s="81"/>
      <c r="L141" s="81"/>
      <c r="M141" s="81"/>
      <c r="N141" s="81"/>
      <c r="O141" s="81"/>
      <c r="P141" s="81"/>
      <c r="Q141" s="133"/>
      <c r="R141" s="37" t="s">
        <v>32</v>
      </c>
      <c r="S141" s="31" t="s">
        <v>32</v>
      </c>
      <c r="T141" s="85" t="s">
        <v>33</v>
      </c>
      <c r="U141" s="86" t="s">
        <v>34</v>
      </c>
      <c r="V141" s="143"/>
    </row>
    <row r="142" spans="1:22" s="2" customFormat="1" ht="54" customHeight="1" x14ac:dyDescent="0.4">
      <c r="A142" s="110"/>
      <c r="B142" s="116"/>
      <c r="C142" s="157"/>
      <c r="D142" s="118"/>
      <c r="E142" s="118"/>
      <c r="F142" s="118"/>
      <c r="G142" s="118"/>
      <c r="H142" s="72" t="s">
        <v>60</v>
      </c>
      <c r="I142" s="72" t="s">
        <v>313</v>
      </c>
      <c r="J142" s="82" t="s">
        <v>314</v>
      </c>
      <c r="K142" s="81"/>
      <c r="L142" s="81"/>
      <c r="M142" s="81"/>
      <c r="N142" s="81"/>
      <c r="O142" s="81"/>
      <c r="P142" s="81"/>
      <c r="Q142" s="133"/>
      <c r="R142" s="37" t="s">
        <v>32</v>
      </c>
      <c r="S142" s="31" t="s">
        <v>32</v>
      </c>
      <c r="T142" s="85" t="s">
        <v>33</v>
      </c>
      <c r="U142" s="86" t="s">
        <v>34</v>
      </c>
      <c r="V142" s="143"/>
    </row>
    <row r="143" spans="1:22" s="2" customFormat="1" ht="54" customHeight="1" x14ac:dyDescent="0.4">
      <c r="A143" s="110"/>
      <c r="B143" s="116"/>
      <c r="C143" s="157"/>
      <c r="D143" s="118"/>
      <c r="E143" s="118"/>
      <c r="F143" s="118"/>
      <c r="G143" s="118"/>
      <c r="H143" s="72" t="s">
        <v>192</v>
      </c>
      <c r="I143" s="72" t="s">
        <v>315</v>
      </c>
      <c r="J143" s="82" t="s">
        <v>316</v>
      </c>
      <c r="K143" s="81"/>
      <c r="L143" s="81"/>
      <c r="M143" s="81"/>
      <c r="N143" s="81"/>
      <c r="O143" s="81"/>
      <c r="P143" s="81"/>
      <c r="Q143" s="133"/>
      <c r="R143" s="37" t="s">
        <v>32</v>
      </c>
      <c r="S143" s="31" t="s">
        <v>32</v>
      </c>
      <c r="T143" s="85" t="s">
        <v>33</v>
      </c>
      <c r="U143" s="86" t="s">
        <v>34</v>
      </c>
      <c r="V143" s="143"/>
    </row>
    <row r="144" spans="1:22" s="2" customFormat="1" ht="54" customHeight="1" x14ac:dyDescent="0.4">
      <c r="A144" s="110"/>
      <c r="B144" s="116"/>
      <c r="C144" s="157"/>
      <c r="D144" s="118"/>
      <c r="E144" s="118"/>
      <c r="F144" s="118"/>
      <c r="G144" s="118"/>
      <c r="H144" s="72" t="s">
        <v>192</v>
      </c>
      <c r="I144" s="72" t="s">
        <v>317</v>
      </c>
      <c r="J144" s="82" t="s">
        <v>316</v>
      </c>
      <c r="K144" s="81"/>
      <c r="L144" s="81"/>
      <c r="M144" s="81"/>
      <c r="N144" s="81"/>
      <c r="O144" s="81"/>
      <c r="P144" s="81"/>
      <c r="Q144" s="133"/>
      <c r="R144" s="37" t="s">
        <v>32</v>
      </c>
      <c r="S144" s="31" t="s">
        <v>32</v>
      </c>
      <c r="T144" s="85" t="s">
        <v>33</v>
      </c>
      <c r="U144" s="86" t="s">
        <v>34</v>
      </c>
      <c r="V144" s="143"/>
    </row>
    <row r="145" spans="1:22" s="2" customFormat="1" ht="54" customHeight="1" x14ac:dyDescent="0.4">
      <c r="A145" s="110"/>
      <c r="B145" s="116"/>
      <c r="C145" s="157"/>
      <c r="D145" s="118"/>
      <c r="E145" s="118"/>
      <c r="F145" s="118"/>
      <c r="G145" s="118"/>
      <c r="H145" s="72" t="s">
        <v>192</v>
      </c>
      <c r="I145" s="72" t="s">
        <v>318</v>
      </c>
      <c r="J145" s="82" t="s">
        <v>316</v>
      </c>
      <c r="K145" s="81"/>
      <c r="L145" s="81"/>
      <c r="M145" s="81"/>
      <c r="N145" s="81"/>
      <c r="O145" s="81"/>
      <c r="P145" s="81"/>
      <c r="Q145" s="133"/>
      <c r="R145" s="37" t="s">
        <v>32</v>
      </c>
      <c r="S145" s="31" t="s">
        <v>32</v>
      </c>
      <c r="T145" s="85" t="s">
        <v>33</v>
      </c>
      <c r="U145" s="86" t="s">
        <v>34</v>
      </c>
      <c r="V145" s="143"/>
    </row>
    <row r="146" spans="1:22" s="2" customFormat="1" ht="54" customHeight="1" x14ac:dyDescent="0.4">
      <c r="A146" s="110"/>
      <c r="B146" s="116"/>
      <c r="C146" s="157"/>
      <c r="D146" s="118"/>
      <c r="E146" s="118"/>
      <c r="F146" s="118"/>
      <c r="G146" s="118"/>
      <c r="H146" s="72" t="s">
        <v>192</v>
      </c>
      <c r="I146" s="72" t="s">
        <v>319</v>
      </c>
      <c r="J146" s="82" t="s">
        <v>316</v>
      </c>
      <c r="K146" s="81"/>
      <c r="L146" s="81"/>
      <c r="M146" s="81"/>
      <c r="N146" s="81"/>
      <c r="O146" s="81"/>
      <c r="P146" s="81"/>
      <c r="Q146" s="133"/>
      <c r="R146" s="37" t="s">
        <v>32</v>
      </c>
      <c r="S146" s="31" t="s">
        <v>32</v>
      </c>
      <c r="T146" s="85" t="s">
        <v>33</v>
      </c>
      <c r="U146" s="86" t="s">
        <v>34</v>
      </c>
      <c r="V146" s="143"/>
    </row>
    <row r="147" spans="1:22" s="2" customFormat="1" ht="54" customHeight="1" x14ac:dyDescent="0.4">
      <c r="A147" s="110"/>
      <c r="B147" s="116"/>
      <c r="C147" s="157"/>
      <c r="D147" s="118"/>
      <c r="E147" s="118"/>
      <c r="F147" s="118"/>
      <c r="G147" s="118"/>
      <c r="H147" s="72" t="s">
        <v>192</v>
      </c>
      <c r="I147" s="72" t="s">
        <v>320</v>
      </c>
      <c r="J147" s="82" t="s">
        <v>316</v>
      </c>
      <c r="K147" s="81"/>
      <c r="L147" s="81"/>
      <c r="M147" s="81"/>
      <c r="N147" s="81"/>
      <c r="O147" s="81"/>
      <c r="P147" s="81"/>
      <c r="Q147" s="133"/>
      <c r="R147" s="37" t="s">
        <v>32</v>
      </c>
      <c r="S147" s="31" t="s">
        <v>32</v>
      </c>
      <c r="T147" s="85" t="s">
        <v>33</v>
      </c>
      <c r="U147" s="86" t="s">
        <v>34</v>
      </c>
      <c r="V147" s="143"/>
    </row>
    <row r="148" spans="1:22" s="2" customFormat="1" ht="54" customHeight="1" x14ac:dyDescent="0.4">
      <c r="A148" s="110"/>
      <c r="B148" s="116"/>
      <c r="C148" s="157"/>
      <c r="D148" s="118"/>
      <c r="E148" s="118"/>
      <c r="F148" s="118"/>
      <c r="G148" s="118"/>
      <c r="H148" s="73" t="s">
        <v>27</v>
      </c>
      <c r="I148" s="72" t="s">
        <v>321</v>
      </c>
      <c r="J148" s="80" t="s">
        <v>166</v>
      </c>
      <c r="K148" s="80"/>
      <c r="L148" s="81"/>
      <c r="M148" s="81"/>
      <c r="N148" s="81"/>
      <c r="O148" s="81"/>
      <c r="P148" s="81"/>
      <c r="Q148" s="133"/>
      <c r="R148" s="37" t="s">
        <v>32</v>
      </c>
      <c r="S148" s="31" t="s">
        <v>32</v>
      </c>
      <c r="T148" s="85" t="s">
        <v>33</v>
      </c>
      <c r="U148" s="86" t="s">
        <v>34</v>
      </c>
      <c r="V148" s="143"/>
    </row>
    <row r="149" spans="1:22" s="2" customFormat="1" ht="54" customHeight="1" x14ac:dyDescent="0.4">
      <c r="A149" s="110"/>
      <c r="B149" s="116"/>
      <c r="C149" s="158"/>
      <c r="D149" s="118"/>
      <c r="E149" s="118"/>
      <c r="F149" s="118"/>
      <c r="G149" s="118"/>
      <c r="H149" s="73" t="s">
        <v>27</v>
      </c>
      <c r="I149" s="72" t="s">
        <v>322</v>
      </c>
      <c r="J149" s="80" t="s">
        <v>174</v>
      </c>
      <c r="K149" s="81"/>
      <c r="L149" s="81"/>
      <c r="M149" s="81"/>
      <c r="N149" s="81"/>
      <c r="O149" s="81"/>
      <c r="P149" s="81"/>
      <c r="Q149" s="133"/>
      <c r="R149" s="37" t="s">
        <v>32</v>
      </c>
      <c r="S149" s="31" t="s">
        <v>32</v>
      </c>
      <c r="T149" s="85" t="s">
        <v>33</v>
      </c>
      <c r="U149" s="86" t="s">
        <v>34</v>
      </c>
      <c r="V149" s="144"/>
    </row>
    <row r="150" spans="1:22" s="3" customFormat="1" ht="21" customHeight="1" x14ac:dyDescent="0.4">
      <c r="A150" s="105" t="s">
        <v>39</v>
      </c>
      <c r="B150" s="106"/>
      <c r="C150" s="106"/>
      <c r="D150" s="107"/>
      <c r="E150" s="74">
        <f>E138</f>
        <v>22258.68</v>
      </c>
      <c r="F150" s="74"/>
      <c r="G150" s="74">
        <f>SUM(G138:G149)</f>
        <v>22258.68</v>
      </c>
      <c r="H150" s="75"/>
      <c r="I150" s="74"/>
      <c r="J150" s="75"/>
      <c r="K150" s="75"/>
      <c r="L150" s="75"/>
      <c r="M150" s="75"/>
      <c r="N150" s="75"/>
      <c r="O150" s="75"/>
      <c r="P150" s="75"/>
      <c r="Q150" s="83"/>
      <c r="R150" s="87"/>
      <c r="S150" s="88"/>
      <c r="T150" s="88"/>
      <c r="U150" s="88"/>
      <c r="V150" s="88"/>
    </row>
    <row r="151" spans="1:22" s="3" customFormat="1" ht="21" customHeight="1" x14ac:dyDescent="0.4">
      <c r="A151" s="159"/>
      <c r="B151" s="160"/>
      <c r="C151" s="160"/>
      <c r="D151" s="166" t="s">
        <v>324</v>
      </c>
      <c r="E151" s="161">
        <v>142.405</v>
      </c>
      <c r="F151" s="161"/>
      <c r="G151" s="161">
        <f>E151</f>
        <v>142.405</v>
      </c>
      <c r="H151" s="162"/>
      <c r="I151" s="161"/>
      <c r="J151" s="162"/>
      <c r="K151" s="162"/>
      <c r="L151" s="162"/>
      <c r="M151" s="162"/>
      <c r="N151" s="162"/>
      <c r="O151" s="162"/>
      <c r="P151" s="162"/>
      <c r="Q151" s="163"/>
      <c r="R151" s="164"/>
      <c r="S151" s="165"/>
      <c r="T151" s="165"/>
      <c r="U151" s="165"/>
      <c r="V151" s="165"/>
    </row>
    <row r="152" spans="1:22" s="3" customFormat="1" ht="21" customHeight="1" x14ac:dyDescent="0.4">
      <c r="A152" s="105" t="s">
        <v>39</v>
      </c>
      <c r="B152" s="106"/>
      <c r="C152" s="106"/>
      <c r="D152" s="107"/>
      <c r="E152" s="74">
        <f>SUM(E151)</f>
        <v>142.405</v>
      </c>
      <c r="F152" s="74"/>
      <c r="G152" s="74">
        <f>SUM(G151)</f>
        <v>142.405</v>
      </c>
      <c r="H152" s="75"/>
      <c r="I152" s="74"/>
      <c r="J152" s="75"/>
      <c r="K152" s="75"/>
      <c r="L152" s="75"/>
      <c r="M152" s="75"/>
      <c r="N152" s="75"/>
      <c r="O152" s="75"/>
      <c r="P152" s="75"/>
      <c r="Q152" s="83"/>
      <c r="R152" s="87"/>
      <c r="S152" s="88"/>
      <c r="T152" s="88"/>
      <c r="U152" s="88"/>
      <c r="V152" s="88"/>
    </row>
    <row r="153" spans="1:22" ht="22.5" customHeight="1" x14ac:dyDescent="0.4">
      <c r="A153" s="108" t="s">
        <v>323</v>
      </c>
      <c r="B153" s="108"/>
      <c r="C153" s="108"/>
      <c r="D153" s="108"/>
      <c r="E153" s="77">
        <f>SUM(E6+E21+E53+E59+E70+E119+E121+E123+E129+E131+E135+E137+E150)+E152</f>
        <v>386662.73660899996</v>
      </c>
      <c r="F153" s="77">
        <f>SUM(F6+F21+F53+F59+F70+F119+F121+F123+F129+F131+F135+F137+F150)+F152</f>
        <v>61256.95</v>
      </c>
      <c r="G153" s="77">
        <f>SUM(G6+G21+G53+G59+G70+G119+G121+G123+G129+G131+G135+G137+G150)+G152</f>
        <v>447919.68660899991</v>
      </c>
      <c r="H153" s="78"/>
      <c r="I153" s="78"/>
      <c r="J153" s="78"/>
      <c r="K153" s="78"/>
      <c r="L153" s="78"/>
      <c r="M153" s="78"/>
      <c r="N153" s="78"/>
      <c r="O153" s="78"/>
      <c r="P153" s="78">
        <f>SUM(P6+P21+P53+P59+P70+P119+P121+P123+P129+P131+P135+P137+P150)</f>
        <v>405418.04000000004</v>
      </c>
      <c r="Q153" s="76"/>
      <c r="R153" s="89"/>
      <c r="S153" s="90"/>
      <c r="T153" s="90"/>
      <c r="U153" s="90"/>
      <c r="V153" s="90"/>
    </row>
  </sheetData>
  <autoFilter ref="A3:W153" xr:uid="{00000000-0009-0000-0000-000000000000}"/>
  <mergeCells count="151">
    <mergeCell ref="C80:C115"/>
    <mergeCell ref="D80:D115"/>
    <mergeCell ref="A152:D152"/>
    <mergeCell ref="C2:C3"/>
    <mergeCell ref="V116:V118"/>
    <mergeCell ref="V124:V126"/>
    <mergeCell ref="V127:V128"/>
    <mergeCell ref="V132:V134"/>
    <mergeCell ref="V138:V149"/>
    <mergeCell ref="W57:W58"/>
    <mergeCell ref="H29:K50"/>
    <mergeCell ref="C4:C5"/>
    <mergeCell ref="C7:C8"/>
    <mergeCell ref="C9:C14"/>
    <mergeCell ref="C15:C16"/>
    <mergeCell ref="C18:C20"/>
    <mergeCell ref="C22:C28"/>
    <mergeCell ref="C51:C52"/>
    <mergeCell ref="C60:C67"/>
    <mergeCell ref="C116:C118"/>
    <mergeCell ref="C124:C126"/>
    <mergeCell ref="C127:C128"/>
    <mergeCell ref="C132:C134"/>
    <mergeCell ref="C138:C149"/>
    <mergeCell ref="C54:C56"/>
    <mergeCell ref="D54:D56"/>
    <mergeCell ref="V4:V5"/>
    <mergeCell ref="V7:V8"/>
    <mergeCell ref="V9:V14"/>
    <mergeCell ref="V15:V16"/>
    <mergeCell ref="V18:V20"/>
    <mergeCell ref="V22:V28"/>
    <mergeCell ref="V51:V52"/>
    <mergeCell ref="V60:V67"/>
    <mergeCell ref="V80:V115"/>
    <mergeCell ref="Q54:Q56"/>
    <mergeCell ref="Q60:Q67"/>
    <mergeCell ref="Q80:Q115"/>
    <mergeCell ref="Q116:Q118"/>
    <mergeCell ref="Q124:Q126"/>
    <mergeCell ref="Q127:Q128"/>
    <mergeCell ref="Q132:Q133"/>
    <mergeCell ref="Q138:Q149"/>
    <mergeCell ref="U82:U115"/>
    <mergeCell ref="Q2:Q3"/>
    <mergeCell ref="Q4:Q5"/>
    <mergeCell ref="Q7:Q8"/>
    <mergeCell ref="Q9:Q14"/>
    <mergeCell ref="Q15:Q16"/>
    <mergeCell ref="Q18:Q20"/>
    <mergeCell ref="Q22:Q28"/>
    <mergeCell ref="Q29:Q50"/>
    <mergeCell ref="Q51:Q52"/>
    <mergeCell ref="H4:H5"/>
    <mergeCell ref="K74:K76"/>
    <mergeCell ref="K77:K79"/>
    <mergeCell ref="N22:N23"/>
    <mergeCell ref="N127:N128"/>
    <mergeCell ref="O22:O23"/>
    <mergeCell ref="O127:O128"/>
    <mergeCell ref="P22:P23"/>
    <mergeCell ref="P127:P128"/>
    <mergeCell ref="F127:F128"/>
    <mergeCell ref="F132:F134"/>
    <mergeCell ref="F138:F149"/>
    <mergeCell ref="G4:G5"/>
    <mergeCell ref="G7:G8"/>
    <mergeCell ref="G9:G14"/>
    <mergeCell ref="G15:G16"/>
    <mergeCell ref="G18:G20"/>
    <mergeCell ref="G22:G28"/>
    <mergeCell ref="G51:G52"/>
    <mergeCell ref="G54:G56"/>
    <mergeCell ref="G60:G67"/>
    <mergeCell ref="G80:G115"/>
    <mergeCell ref="G116:G118"/>
    <mergeCell ref="G124:G126"/>
    <mergeCell ref="G127:G128"/>
    <mergeCell ref="G132:G134"/>
    <mergeCell ref="G138:G149"/>
    <mergeCell ref="F15:F16"/>
    <mergeCell ref="F18:F20"/>
    <mergeCell ref="F22:F28"/>
    <mergeCell ref="F51:F52"/>
    <mergeCell ref="F54:F56"/>
    <mergeCell ref="F60:F67"/>
    <mergeCell ref="F80:F115"/>
    <mergeCell ref="F116:F118"/>
    <mergeCell ref="F124:F126"/>
    <mergeCell ref="D132:D134"/>
    <mergeCell ref="D138:D149"/>
    <mergeCell ref="E4:E5"/>
    <mergeCell ref="E9:E14"/>
    <mergeCell ref="E15:E16"/>
    <mergeCell ref="E18:E20"/>
    <mergeCell ref="E22:E28"/>
    <mergeCell ref="E51:E52"/>
    <mergeCell ref="E55:E56"/>
    <mergeCell ref="E60:E67"/>
    <mergeCell ref="E82:E115"/>
    <mergeCell ref="E116:E118"/>
    <mergeCell ref="E124:E126"/>
    <mergeCell ref="E127:E128"/>
    <mergeCell ref="E132:E134"/>
    <mergeCell ref="E138:E149"/>
    <mergeCell ref="A150:D150"/>
    <mergeCell ref="A153:D153"/>
    <mergeCell ref="A2:A3"/>
    <mergeCell ref="A4:A5"/>
    <mergeCell ref="A7:A20"/>
    <mergeCell ref="A22:A52"/>
    <mergeCell ref="A54:A58"/>
    <mergeCell ref="A60:A69"/>
    <mergeCell ref="A71:A118"/>
    <mergeCell ref="A124:A128"/>
    <mergeCell ref="A132:A134"/>
    <mergeCell ref="A138:A149"/>
    <mergeCell ref="B2:B3"/>
    <mergeCell ref="B4:B5"/>
    <mergeCell ref="B7:B20"/>
    <mergeCell ref="B22:B52"/>
    <mergeCell ref="B54:B58"/>
    <mergeCell ref="B60:B69"/>
    <mergeCell ref="B71:B118"/>
    <mergeCell ref="B124:B128"/>
    <mergeCell ref="B132:B134"/>
    <mergeCell ref="B138:B149"/>
    <mergeCell ref="D2:D3"/>
    <mergeCell ref="D4:D5"/>
    <mergeCell ref="A1:V1"/>
    <mergeCell ref="E2:G2"/>
    <mergeCell ref="H2:P2"/>
    <mergeCell ref="R2:V2"/>
    <mergeCell ref="A6:D6"/>
    <mergeCell ref="A21:D21"/>
    <mergeCell ref="I68:K68"/>
    <mergeCell ref="H122:J122"/>
    <mergeCell ref="H130:K130"/>
    <mergeCell ref="D7:D8"/>
    <mergeCell ref="D9:D14"/>
    <mergeCell ref="D15:D16"/>
    <mergeCell ref="D18:D20"/>
    <mergeCell ref="D22:D28"/>
    <mergeCell ref="D51:D52"/>
    <mergeCell ref="D60:D67"/>
    <mergeCell ref="D116:D118"/>
    <mergeCell ref="D124:D126"/>
    <mergeCell ref="D127:D128"/>
    <mergeCell ref="F4:F5"/>
    <mergeCell ref="F7:F8"/>
    <mergeCell ref="F9:F14"/>
  </mergeCells>
  <phoneticPr fontId="7" type="noConversion"/>
  <printOptions horizontalCentered="1"/>
  <pageMargins left="0.27500000000000002" right="0.23611111111111099" top="0.31458333333333299" bottom="0.35416666666666702" header="0.118055555555556" footer="0.156944444444444"/>
  <pageSetup paperSize="8" fitToHeight="0" orientation="portrait" r:id="rId1"/>
  <headerFooter>
    <oddFooter>&amp;C第 &amp;P 页，共 &amp;N 页</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2</vt:i4>
      </vt:variant>
    </vt:vector>
  </HeadingPairs>
  <TitlesOfParts>
    <vt:vector size="3" baseType="lpstr">
      <vt:lpstr>Sheet1</vt:lpstr>
      <vt:lpstr>Sheet1!Print_Area</vt:lpstr>
      <vt:lpstr>Sheet1!Print_Titles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LQ</dc:creator>
  <cp:lastModifiedBy>李芊</cp:lastModifiedBy>
  <dcterms:created xsi:type="dcterms:W3CDTF">2024-03-18T08:30:00Z</dcterms:created>
  <dcterms:modified xsi:type="dcterms:W3CDTF">2024-04-11T07:25:00Z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7FAC4E5923454BC9A51160CCA54FA756_13</vt:lpwstr>
  </property>
  <property fmtid="{D5CDD505-2E9C-101B-9397-08002B2CF9AE}" pid="3" name="KSOProductBuildVer">
    <vt:lpwstr>2052-12.1.0.16388</vt:lpwstr>
  </property>
</Properties>
</file>